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ants\Grants\ORSP\Budget Templates\"/>
    </mc:Choice>
  </mc:AlternateContent>
  <xr:revisionPtr revIDLastSave="0" documentId="13_ncr:1_{AC2CE1C7-6DA1-432B-8F02-126296E76146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ummary" sheetId="9" r:id="rId1"/>
    <sheet name="Instructions" sheetId="10" r:id="rId2"/>
    <sheet name="Year 1" sheetId="2" r:id="rId3"/>
    <sheet name="Year 2" sheetId="5" r:id="rId4"/>
    <sheet name="Year 3" sheetId="6" r:id="rId5"/>
    <sheet name="Year 4" sheetId="7" r:id="rId6"/>
    <sheet name="Year 5" sheetId="8" r:id="rId7"/>
    <sheet name="Sheet3" sheetId="3" state="hidden" r:id="rId8"/>
    <sheet name="Sheet4" sheetId="4" state="hidden" r:id="rId9"/>
  </sheets>
  <definedNames>
    <definedName name="_Toc239070267" localSheetId="2">'Year 1'!#REF!</definedName>
    <definedName name="_Toc249329205" localSheetId="2">'Year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9" l="1"/>
  <c r="F20" i="7"/>
  <c r="F19" i="7"/>
  <c r="F19" i="6"/>
  <c r="F20" i="2"/>
  <c r="F20" i="5"/>
  <c r="F19" i="5"/>
  <c r="F19" i="2"/>
  <c r="H13" i="9"/>
  <c r="H12" i="9"/>
  <c r="H11" i="9"/>
  <c r="H10" i="9"/>
  <c r="H8" i="9"/>
  <c r="H7" i="9"/>
  <c r="H6" i="9"/>
  <c r="H5" i="9"/>
  <c r="H4" i="9"/>
  <c r="H3" i="9"/>
  <c r="F20" i="8"/>
  <c r="F19" i="8"/>
  <c r="F38" i="8"/>
  <c r="F39" i="8" s="1"/>
  <c r="F32" i="8"/>
  <c r="F33" i="8" s="1"/>
  <c r="F28" i="8"/>
  <c r="F29" i="8" s="1"/>
  <c r="F25" i="8"/>
  <c r="F18" i="8"/>
  <c r="F17" i="8"/>
  <c r="F16" i="8"/>
  <c r="F6" i="8"/>
  <c r="C12" i="8" s="1"/>
  <c r="F12" i="8" s="1"/>
  <c r="F13" i="8" s="1"/>
  <c r="F5" i="8"/>
  <c r="C11" i="8" s="1"/>
  <c r="F11" i="8" s="1"/>
  <c r="G6" i="9"/>
  <c r="F38" i="7"/>
  <c r="F39" i="7" s="1"/>
  <c r="G10" i="9" s="1"/>
  <c r="F33" i="7"/>
  <c r="G8" i="9" s="1"/>
  <c r="F32" i="7"/>
  <c r="F28" i="7"/>
  <c r="F29" i="7" s="1"/>
  <c r="G7" i="9" s="1"/>
  <c r="F25" i="7"/>
  <c r="F18" i="7"/>
  <c r="F17" i="7"/>
  <c r="F16" i="7"/>
  <c r="F6" i="7"/>
  <c r="C12" i="7" s="1"/>
  <c r="F12" i="7" s="1"/>
  <c r="F13" i="7" s="1"/>
  <c r="G4" i="9" s="1"/>
  <c r="F24" i="6"/>
  <c r="F39" i="6"/>
  <c r="F10" i="9" s="1"/>
  <c r="F32" i="6"/>
  <c r="F33" i="6" s="1"/>
  <c r="F8" i="9" s="1"/>
  <c r="F28" i="6"/>
  <c r="F29" i="6" s="1"/>
  <c r="F7" i="9" s="1"/>
  <c r="F23" i="6"/>
  <c r="F25" i="6" s="1"/>
  <c r="F6" i="9" s="1"/>
  <c r="F18" i="6"/>
  <c r="F17" i="6"/>
  <c r="F20" i="6" s="1"/>
  <c r="F16" i="6"/>
  <c r="F6" i="6"/>
  <c r="C12" i="6" s="1"/>
  <c r="F12" i="6" s="1"/>
  <c r="F13" i="6" s="1"/>
  <c r="F4" i="9" s="1"/>
  <c r="F5" i="6"/>
  <c r="C11" i="6" s="1"/>
  <c r="F11" i="6" s="1"/>
  <c r="F27" i="5"/>
  <c r="F23" i="5"/>
  <c r="F8" i="8" l="1"/>
  <c r="G5" i="9"/>
  <c r="F5" i="9"/>
  <c r="F8" i="6"/>
  <c r="F3" i="9" s="1"/>
  <c r="B9" i="9"/>
  <c r="F27" i="2"/>
  <c r="F38" i="5"/>
  <c r="D10" i="9" s="1"/>
  <c r="F31" i="5"/>
  <c r="F32" i="5" s="1"/>
  <c r="D8" i="9" s="1"/>
  <c r="F28" i="5"/>
  <c r="D7" i="9" s="1"/>
  <c r="F24" i="5"/>
  <c r="D6" i="9" s="1"/>
  <c r="F18" i="5"/>
  <c r="F17" i="5"/>
  <c r="F16" i="5"/>
  <c r="F6" i="5"/>
  <c r="C12" i="5" s="1"/>
  <c r="F12" i="5" s="1"/>
  <c r="F13" i="5" s="1"/>
  <c r="D4" i="9" s="1"/>
  <c r="F5" i="5"/>
  <c r="F38" i="2"/>
  <c r="B10" i="9" s="1"/>
  <c r="F40" i="8" l="1"/>
  <c r="F42" i="8" s="1"/>
  <c r="F44" i="8" s="1"/>
  <c r="F40" i="6"/>
  <c r="F8" i="5"/>
  <c r="D3" i="9" s="1"/>
  <c r="C11" i="5"/>
  <c r="F11" i="5" s="1"/>
  <c r="D5" i="9"/>
  <c r="F18" i="2"/>
  <c r="F17" i="2"/>
  <c r="F16" i="2"/>
  <c r="F5" i="2"/>
  <c r="C11" i="2" s="1"/>
  <c r="F11" i="2" s="1"/>
  <c r="F6" i="2"/>
  <c r="C12" i="2" s="1"/>
  <c r="F12" i="2" s="1"/>
  <c r="F11" i="9" l="1"/>
  <c r="F42" i="6"/>
  <c r="F12" i="9" s="1"/>
  <c r="F39" i="5"/>
  <c r="F41" i="5" s="1"/>
  <c r="B5" i="9"/>
  <c r="F44" i="6" l="1"/>
  <c r="F13" i="9"/>
  <c r="D11" i="9"/>
  <c r="F43" i="5"/>
  <c r="D12" i="9"/>
  <c r="F8" i="2"/>
  <c r="B3" i="9" s="1"/>
  <c r="D13" i="9" l="1"/>
  <c r="F31" i="2"/>
  <c r="F24" i="2"/>
  <c r="B6" i="9" s="1"/>
  <c r="F32" i="2" l="1"/>
  <c r="B8" i="9" s="1"/>
  <c r="F28" i="2"/>
  <c r="B7" i="9" s="1"/>
  <c r="F13" i="2" l="1"/>
  <c r="F39" i="2" l="1"/>
  <c r="B11" i="9" s="1"/>
  <c r="B4" i="9"/>
  <c r="F41" i="2" l="1"/>
  <c r="B12" i="9" s="1"/>
  <c r="B13" i="9" s="1"/>
  <c r="F5" i="7"/>
  <c r="F8" i="7" s="1"/>
  <c r="C11" i="7"/>
  <c r="F11" i="7" s="1"/>
  <c r="F40" i="7" l="1"/>
  <c r="F42" i="7" s="1"/>
  <c r="G3" i="9"/>
  <c r="G11" i="9"/>
  <c r="F43" i="2"/>
  <c r="F44" i="7" l="1"/>
  <c r="G12" i="9"/>
  <c r="G13" i="9" s="1"/>
</calcChain>
</file>

<file path=xl/sharedStrings.xml><?xml version="1.0" encoding="utf-8"?>
<sst xmlns="http://schemas.openxmlformats.org/spreadsheetml/2006/main" count="340" uniqueCount="93">
  <si>
    <t>Budget Categories</t>
  </si>
  <si>
    <t>Position</t>
  </si>
  <si>
    <t>Name of Employee</t>
  </si>
  <si>
    <t>Component</t>
  </si>
  <si>
    <t>Wage</t>
  </si>
  <si>
    <t>Rate</t>
  </si>
  <si>
    <t>Purpose of Travel</t>
  </si>
  <si>
    <t>Cost Per Unit</t>
  </si>
  <si>
    <t>Number of Units</t>
  </si>
  <si>
    <t>Unit Cost</t>
  </si>
  <si>
    <t>Cost Per Unit/Rate</t>
  </si>
  <si>
    <t>Item Description</t>
  </si>
  <si>
    <t>Name/Item Description</t>
  </si>
  <si>
    <t xml:space="preserve">9. Total Direct Costs </t>
  </si>
  <si>
    <r>
      <t xml:space="preserve">Cost
</t>
    </r>
    <r>
      <rPr>
        <i/>
        <sz val="12"/>
        <color indexed="8"/>
        <rFont val="Times New Roman"/>
        <family val="1"/>
      </rPr>
      <t>(Wage x Rate)</t>
    </r>
  </si>
  <si>
    <r>
      <t xml:space="preserve">Cost 
</t>
    </r>
    <r>
      <rPr>
        <i/>
        <sz val="12"/>
        <color indexed="8"/>
        <rFont val="Times New Roman"/>
        <family val="1"/>
      </rPr>
      <t>(Cost Per Unit x No. of Units)</t>
    </r>
  </si>
  <si>
    <r>
      <t xml:space="preserve">Cost
</t>
    </r>
    <r>
      <rPr>
        <i/>
        <sz val="12"/>
        <color indexed="8"/>
        <rFont val="Times New Roman"/>
        <family val="1"/>
      </rPr>
      <t>(Cost Per Unit x No. of Units)</t>
    </r>
  </si>
  <si>
    <t>Level of Effort (%)</t>
  </si>
  <si>
    <r>
      <t xml:space="preserve">10.a Federal Cost
</t>
    </r>
    <r>
      <rPr>
        <i/>
        <sz val="12"/>
        <color indexed="8"/>
        <rFont val="Times New Roman"/>
        <family val="1"/>
      </rPr>
      <t>SF-424a Note: Enter the total cost of 10.a in Section B Column 1 line 6j of the form.</t>
    </r>
  </si>
  <si>
    <t>7.  Construction: Not Allowable</t>
  </si>
  <si>
    <t>11. Total Costs (Sum of the Total Direct and Indirect Costs)</t>
  </si>
  <si>
    <t>10. Indirect Costs (Must reflect a provisional or pre-determined Negotiated Indirect Cost Rate Agreement.)</t>
  </si>
  <si>
    <r>
      <t xml:space="preserve">2. Fringe Benefits </t>
    </r>
    <r>
      <rPr>
        <sz val="12"/>
        <color indexed="8"/>
        <rFont val="Times New Roman"/>
        <family val="1"/>
      </rPr>
      <t/>
    </r>
  </si>
  <si>
    <t>Fringe Benefits</t>
  </si>
  <si>
    <r>
      <t xml:space="preserve">3. Travel </t>
    </r>
    <r>
      <rPr>
        <sz val="12"/>
        <color indexed="8"/>
        <rFont val="Times New Roman"/>
        <family val="1"/>
      </rPr>
      <t/>
    </r>
  </si>
  <si>
    <t xml:space="preserve">4. Equipment </t>
  </si>
  <si>
    <r>
      <t xml:space="preserve">5. Supplies </t>
    </r>
    <r>
      <rPr>
        <sz val="12"/>
        <color indexed="8"/>
        <rFont val="Times New Roman"/>
        <family val="1"/>
      </rPr>
      <t/>
    </r>
  </si>
  <si>
    <r>
      <t xml:space="preserve">6. Contractual </t>
    </r>
    <r>
      <rPr>
        <sz val="12"/>
        <color indexed="8"/>
        <rFont val="Times New Roman"/>
        <family val="1"/>
      </rPr>
      <t/>
    </r>
  </si>
  <si>
    <t xml:space="preserve">8. Other Direct Costs </t>
  </si>
  <si>
    <t>1. Key Personnel</t>
  </si>
  <si>
    <r>
      <t xml:space="preserve">Cost
 </t>
    </r>
    <r>
      <rPr>
        <i/>
        <sz val="12"/>
        <color indexed="8"/>
        <rFont val="Times New Roman"/>
        <family val="1"/>
      </rPr>
      <t>(Salary x LOE )</t>
    </r>
  </si>
  <si>
    <t>Principal Investigator</t>
  </si>
  <si>
    <t>Jane Doe</t>
  </si>
  <si>
    <t>John Doe</t>
  </si>
  <si>
    <t>PI Fringe Benefits</t>
  </si>
  <si>
    <t>PD Fringe Benefits</t>
  </si>
  <si>
    <t>Project Director</t>
  </si>
  <si>
    <t>Subcontracts with 5 biology researchers</t>
  </si>
  <si>
    <t xml:space="preserve">Biology 2-day annual meeting in DC </t>
  </si>
  <si>
    <t>Biology 2-day annual meeting in DC, lodging</t>
  </si>
  <si>
    <t>Biology annual meeting in DC, per diem</t>
  </si>
  <si>
    <t xml:space="preserve"> Personnel Sub-Total</t>
  </si>
  <si>
    <t xml:space="preserve"> Fringe Benefits Sub-Total</t>
  </si>
  <si>
    <t xml:space="preserve"> Travel Sub-Total</t>
  </si>
  <si>
    <t xml:space="preserve"> Equipment Sub-Total</t>
  </si>
  <si>
    <t xml:space="preserve"> Supplies Sub-Total</t>
  </si>
  <si>
    <t xml:space="preserve"> Contractual Sub-Total</t>
  </si>
  <si>
    <t>Other Direct Costs Sub-Total</t>
  </si>
  <si>
    <t>Office Supplies</t>
  </si>
  <si>
    <t>Year 1</t>
  </si>
  <si>
    <t>Year 2</t>
  </si>
  <si>
    <t xml:space="preserve">Project Name </t>
  </si>
  <si>
    <t>Year 3</t>
  </si>
  <si>
    <t>Year 4</t>
  </si>
  <si>
    <t>Year 5</t>
  </si>
  <si>
    <t>Personnel</t>
  </si>
  <si>
    <t>Travel</t>
  </si>
  <si>
    <t>Equipment</t>
  </si>
  <si>
    <t>Supplies</t>
  </si>
  <si>
    <t>Contractual</t>
  </si>
  <si>
    <t>Construction</t>
  </si>
  <si>
    <t>Other Direct Costs</t>
  </si>
  <si>
    <t xml:space="preserve">Total Direct Costs </t>
  </si>
  <si>
    <t>Indirect Costs</t>
  </si>
  <si>
    <t xml:space="preserve">Total Costs </t>
  </si>
  <si>
    <t>Biology 2-day annual meeting in DC, flight</t>
  </si>
  <si>
    <t>Electromagnetic microscope</t>
  </si>
  <si>
    <t>Project Name</t>
  </si>
  <si>
    <t>Dates</t>
  </si>
  <si>
    <t>Annual Salary</t>
  </si>
  <si>
    <t>Laboratory gloves</t>
  </si>
  <si>
    <t>Compact UV Transilluminator</t>
  </si>
  <si>
    <t>PhotoDoc-IT Imaging System</t>
  </si>
  <si>
    <t>Human subject incentives</t>
  </si>
  <si>
    <t>Biology 2-day annual meeting in Dallas, lodging</t>
  </si>
  <si>
    <t>Biology annual meeting in Dallas, per diem</t>
  </si>
  <si>
    <t>Biology 2-day annual meeting in Dallas, mileage</t>
  </si>
  <si>
    <t>Biology 2-day annual meeting in Atlanta, flight</t>
  </si>
  <si>
    <t>Biology 2-day annual meeting in Atlanta, lodging</t>
  </si>
  <si>
    <t>Biology annual meeting in Atlanta, per diem</t>
  </si>
  <si>
    <t>Biology annual meeting in Atlanta, per diem (1st/last day)</t>
  </si>
  <si>
    <t>Biology annual meeting in DC, per diem (1st/last day)</t>
  </si>
  <si>
    <t>Printer paper</t>
  </si>
  <si>
    <t>Biology 2-day annual meeting in San Diego, flight</t>
  </si>
  <si>
    <t>Biology 2-day annual meeting in San Diego, lodging</t>
  </si>
  <si>
    <t>Biology annual meeting in San Diego, per diem</t>
  </si>
  <si>
    <t>Biology annual meeting in San Diego, per diem (1st/last day)</t>
  </si>
  <si>
    <t>Biology annual meeting in Dallas, per diem (1st/last day)</t>
  </si>
  <si>
    <t>Total Project Costs</t>
  </si>
  <si>
    <t xml:space="preserve">GSA </t>
  </si>
  <si>
    <t>GSA</t>
  </si>
  <si>
    <t xml:space="preserve">Travel line item has link to GSA website for lodging and per diem rates. Use that to calculate all travel costs. </t>
  </si>
  <si>
    <t xml:space="preserve">Only change items in 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</si>
</sst>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rgb="FF0070C0"/>
      <name val="Times New Roman"/>
      <family val="1"/>
    </font>
    <font>
      <i/>
      <sz val="12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2"/>
      <color rgb="FFFF0000"/>
      <name val="Times New Roman"/>
      <family val="1"/>
    </font>
    <font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4" fontId="1" fillId="0" borderId="1" xfId="1" applyFont="1" applyFill="1" applyBorder="1" applyAlignment="1">
      <alignment horizontal="center" vertical="top" wrapText="1"/>
    </xf>
    <xf numFmtId="0" fontId="9" fillId="0" borderId="0" xfId="0" applyFont="1"/>
    <xf numFmtId="10" fontId="1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4" fontId="1" fillId="0" borderId="1" xfId="1" applyFont="1" applyFill="1" applyBorder="1" applyAlignment="1">
      <alignment vertical="top"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0" xfId="0" applyFont="1"/>
    <xf numFmtId="44" fontId="6" fillId="0" borderId="0" xfId="1" applyFont="1"/>
    <xf numFmtId="10" fontId="6" fillId="0" borderId="0" xfId="2" applyNumberFormat="1" applyFont="1"/>
    <xf numFmtId="0" fontId="6" fillId="0" borderId="0" xfId="0" applyFont="1" applyAlignment="1">
      <alignment wrapText="1"/>
    </xf>
    <xf numFmtId="44" fontId="6" fillId="0" borderId="0" xfId="1" applyFont="1" applyAlignment="1">
      <alignment wrapText="1"/>
    </xf>
    <xf numFmtId="10" fontId="6" fillId="0" borderId="0" xfId="2" applyNumberFormat="1" applyFont="1" applyAlignment="1">
      <alignment wrapText="1"/>
    </xf>
    <xf numFmtId="0" fontId="6" fillId="0" borderId="0" xfId="0" applyFont="1" applyAlignment="1">
      <alignment horizontal="left" wrapText="1"/>
    </xf>
    <xf numFmtId="44" fontId="10" fillId="0" borderId="0" xfId="1" applyFont="1"/>
    <xf numFmtId="10" fontId="10" fillId="0" borderId="0" xfId="2" applyNumberFormat="1" applyFont="1"/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4" fontId="1" fillId="0" borderId="9" xfId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5" fontId="1" fillId="0" borderId="10" xfId="0" applyNumberFormat="1" applyFont="1" applyBorder="1" applyAlignment="1">
      <alignment vertical="top" wrapText="1"/>
    </xf>
    <xf numFmtId="5" fontId="1" fillId="0" borderId="10" xfId="0" applyNumberFormat="1" applyFont="1" applyBorder="1" applyAlignment="1">
      <alignment horizontal="right" vertical="top" wrapText="1"/>
    </xf>
    <xf numFmtId="0" fontId="7" fillId="0" borderId="0" xfId="0" applyFont="1"/>
    <xf numFmtId="44" fontId="7" fillId="0" borderId="0" xfId="1" applyFont="1"/>
    <xf numFmtId="10" fontId="7" fillId="0" borderId="0" xfId="2" applyNumberFormat="1" applyFont="1"/>
    <xf numFmtId="44" fontId="9" fillId="0" borderId="0" xfId="1" applyFont="1"/>
    <xf numFmtId="10" fontId="9" fillId="0" borderId="0" xfId="2" applyNumberFormat="1" applyFont="1"/>
    <xf numFmtId="0" fontId="14" fillId="0" borderId="0" xfId="0" applyFont="1"/>
    <xf numFmtId="0" fontId="4" fillId="0" borderId="20" xfId="0" applyFont="1" applyBorder="1" applyAlignment="1">
      <alignment horizontal="left" vertical="top" wrapText="1" indent="5"/>
    </xf>
    <xf numFmtId="0" fontId="15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 indent="1"/>
    </xf>
    <xf numFmtId="5" fontId="7" fillId="0" borderId="1" xfId="1" applyNumberFormat="1" applyFont="1" applyFill="1" applyBorder="1" applyAlignment="1">
      <alignment vertical="top" wrapText="1"/>
    </xf>
    <xf numFmtId="5" fontId="7" fillId="0" borderId="10" xfId="0" applyNumberFormat="1" applyFont="1" applyBorder="1" applyAlignment="1">
      <alignment vertical="top" wrapText="1"/>
    </xf>
    <xf numFmtId="5" fontId="1" fillId="0" borderId="24" xfId="0" applyNumberFormat="1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top" wrapText="1"/>
    </xf>
    <xf numFmtId="6" fontId="7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1"/>
    </xf>
    <xf numFmtId="0" fontId="18" fillId="0" borderId="9" xfId="0" applyFont="1" applyBorder="1" applyAlignment="1">
      <alignment horizontal="left" vertical="top" wrapText="1" indent="1"/>
    </xf>
    <xf numFmtId="0" fontId="18" fillId="0" borderId="1" xfId="1" applyNumberFormat="1" applyFont="1" applyFill="1" applyBorder="1" applyAlignment="1">
      <alignment horizontal="center" vertical="top" wrapText="1"/>
    </xf>
    <xf numFmtId="5" fontId="18" fillId="0" borderId="1" xfId="0" applyNumberFormat="1" applyFont="1" applyBorder="1" applyAlignment="1">
      <alignment horizontal="right" vertical="top" wrapText="1"/>
    </xf>
    <xf numFmtId="164" fontId="18" fillId="0" borderId="10" xfId="1" applyNumberFormat="1" applyFont="1" applyFill="1" applyBorder="1" applyAlignment="1">
      <alignment vertical="top" wrapText="1"/>
    </xf>
    <xf numFmtId="5" fontId="18" fillId="0" borderId="1" xfId="1" applyNumberFormat="1" applyFont="1" applyFill="1" applyBorder="1" applyAlignment="1">
      <alignment vertical="top" wrapText="1"/>
    </xf>
    <xf numFmtId="5" fontId="18" fillId="0" borderId="10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1" fontId="18" fillId="0" borderId="1" xfId="2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165" fontId="18" fillId="0" borderId="1" xfId="1" applyNumberFormat="1" applyFont="1" applyFill="1" applyBorder="1" applyAlignment="1">
      <alignment horizontal="right" vertical="top" wrapText="1"/>
    </xf>
    <xf numFmtId="164" fontId="18" fillId="0" borderId="1" xfId="1" applyNumberFormat="1" applyFont="1" applyFill="1" applyBorder="1" applyAlignment="1">
      <alignment horizontal="right" vertical="top" wrapText="1"/>
    </xf>
    <xf numFmtId="164" fontId="11" fillId="0" borderId="27" xfId="0" applyNumberFormat="1" applyFont="1" applyBorder="1" applyAlignment="1">
      <alignment horizontal="right" vertical="top"/>
    </xf>
    <xf numFmtId="5" fontId="4" fillId="0" borderId="30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16" fillId="0" borderId="1" xfId="0" applyNumberFormat="1" applyFont="1" applyBorder="1" applyAlignment="1">
      <alignment horizontal="right" vertical="top" wrapText="1"/>
    </xf>
    <xf numFmtId="165" fontId="18" fillId="0" borderId="10" xfId="0" applyNumberFormat="1" applyFont="1" applyBorder="1" applyAlignment="1">
      <alignment horizontal="right" vertical="top" wrapText="1"/>
    </xf>
    <xf numFmtId="0" fontId="1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left" vertical="top" wrapText="1"/>
    </xf>
    <xf numFmtId="10" fontId="5" fillId="3" borderId="1" xfId="2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18" fillId="0" borderId="9" xfId="0" applyFont="1" applyBorder="1" applyAlignment="1">
      <alignment horizontal="left" vertical="top" wrapText="1"/>
    </xf>
    <xf numFmtId="165" fontId="18" fillId="0" borderId="1" xfId="0" applyNumberFormat="1" applyFont="1" applyBorder="1"/>
    <xf numFmtId="165" fontId="18" fillId="0" borderId="1" xfId="0" applyNumberFormat="1" applyFont="1" applyBorder="1" applyAlignment="1">
      <alignment horizontal="right" vertical="top" wrapText="1"/>
    </xf>
    <xf numFmtId="44" fontId="18" fillId="0" borderId="1" xfId="1" applyFont="1" applyBorder="1" applyAlignment="1"/>
    <xf numFmtId="10" fontId="2" fillId="0" borderId="1" xfId="2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/>
    <xf numFmtId="6" fontId="18" fillId="0" borderId="1" xfId="1" applyNumberFormat="1" applyFont="1" applyFill="1" applyBorder="1" applyAlignment="1">
      <alignment horizontal="center" vertical="top" wrapText="1"/>
    </xf>
    <xf numFmtId="165" fontId="18" fillId="0" borderId="1" xfId="1" applyNumberFormat="1" applyFont="1" applyFill="1" applyBorder="1" applyAlignment="1">
      <alignment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1" fillId="2" borderId="31" xfId="0" applyNumberFormat="1" applyFont="1" applyFill="1" applyBorder="1" applyAlignment="1">
      <alignment horizontal="right" vertical="top" wrapText="1"/>
    </xf>
    <xf numFmtId="164" fontId="1" fillId="3" borderId="10" xfId="1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" fillId="3" borderId="31" xfId="0" applyNumberFormat="1" applyFont="1" applyFill="1" applyBorder="1" applyAlignment="1">
      <alignment horizontal="right" vertical="top" wrapText="1"/>
    </xf>
    <xf numFmtId="165" fontId="23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7" fillId="0" borderId="1" xfId="2" applyNumberFormat="1" applyFont="1" applyBorder="1" applyAlignment="1"/>
    <xf numFmtId="164" fontId="2" fillId="3" borderId="1" xfId="2" applyNumberFormat="1" applyFont="1" applyFill="1" applyBorder="1" applyAlignment="1"/>
    <xf numFmtId="0" fontId="11" fillId="4" borderId="27" xfId="0" applyFont="1" applyFill="1" applyBorder="1" applyAlignment="1">
      <alignment wrapText="1"/>
    </xf>
    <xf numFmtId="0" fontId="11" fillId="5" borderId="36" xfId="0" applyFont="1" applyFill="1" applyBorder="1" applyAlignment="1">
      <alignment wrapText="1"/>
    </xf>
    <xf numFmtId="164" fontId="11" fillId="5" borderId="32" xfId="0" applyNumberFormat="1" applyFont="1" applyFill="1" applyBorder="1"/>
    <xf numFmtId="0" fontId="24" fillId="3" borderId="14" xfId="3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44" fontId="2" fillId="0" borderId="18" xfId="1" applyFont="1" applyBorder="1" applyAlignment="1">
      <alignment horizontal="center" vertical="center" wrapText="1"/>
    </xf>
    <xf numFmtId="44" fontId="2" fillId="0" borderId="19" xfId="1" applyFont="1" applyBorder="1" applyAlignment="1">
      <alignment horizontal="center" vertical="center" wrapText="1"/>
    </xf>
    <xf numFmtId="164" fontId="7" fillId="0" borderId="1" xfId="0" applyNumberFormat="1" applyFont="1" applyBorder="1"/>
    <xf numFmtId="164" fontId="13" fillId="0" borderId="1" xfId="0" applyNumberFormat="1" applyFont="1" applyBorder="1"/>
    <xf numFmtId="164" fontId="7" fillId="0" borderId="18" xfId="0" applyNumberFormat="1" applyFont="1" applyBorder="1"/>
    <xf numFmtId="164" fontId="7" fillId="0" borderId="19" xfId="0" applyNumberFormat="1" applyFont="1" applyBorder="1"/>
    <xf numFmtId="164" fontId="7" fillId="0" borderId="18" xfId="1" applyNumberFormat="1" applyFont="1" applyBorder="1" applyAlignment="1"/>
    <xf numFmtId="164" fontId="7" fillId="0" borderId="19" xfId="1" applyNumberFormat="1" applyFont="1" applyBorder="1" applyAlignment="1"/>
    <xf numFmtId="164" fontId="2" fillId="3" borderId="1" xfId="0" applyNumberFormat="1" applyFont="1" applyFill="1" applyBorder="1"/>
    <xf numFmtId="164" fontId="19" fillId="3" borderId="1" xfId="0" applyNumberFormat="1" applyFont="1" applyFill="1" applyBorder="1"/>
    <xf numFmtId="164" fontId="2" fillId="3" borderId="18" xfId="1" applyNumberFormat="1" applyFont="1" applyFill="1" applyBorder="1" applyAlignment="1"/>
    <xf numFmtId="164" fontId="2" fillId="3" borderId="19" xfId="1" applyNumberFormat="1" applyFont="1" applyFill="1" applyBorder="1" applyAlignment="1"/>
    <xf numFmtId="0" fontId="18" fillId="0" borderId="2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10" fontId="18" fillId="0" borderId="18" xfId="2" applyNumberFormat="1" applyFont="1" applyFill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0" fontId="7" fillId="0" borderId="18" xfId="2" applyNumberFormat="1" applyFont="1" applyFill="1" applyBorder="1" applyAlignment="1">
      <alignment horizontal="center" vertical="top" wrapText="1"/>
    </xf>
    <xf numFmtId="10" fontId="7" fillId="0" borderId="19" xfId="2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10" fontId="1" fillId="0" borderId="1" xfId="2" applyNumberFormat="1" applyFont="1" applyFill="1" applyBorder="1" applyAlignment="1">
      <alignment horizontal="center" vertical="top" wrapText="1"/>
    </xf>
    <xf numFmtId="10" fontId="18" fillId="0" borderId="1" xfId="2" applyNumberFormat="1" applyFont="1" applyFill="1" applyBorder="1" applyAlignment="1">
      <alignment horizontal="center" vertical="top" wrapText="1"/>
    </xf>
    <xf numFmtId="10" fontId="18" fillId="0" borderId="19" xfId="2" applyNumberFormat="1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10" fontId="1" fillId="0" borderId="18" xfId="2" applyNumberFormat="1" applyFont="1" applyFill="1" applyBorder="1" applyAlignment="1">
      <alignment horizontal="center" vertical="top" wrapText="1"/>
    </xf>
    <xf numFmtId="10" fontId="1" fillId="0" borderId="19" xfId="2" applyNumberFormat="1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" fillId="3" borderId="12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left" vertical="top" wrapText="1"/>
    </xf>
    <xf numFmtId="0" fontId="18" fillId="0" borderId="18" xfId="1" applyNumberFormat="1" applyFont="1" applyFill="1" applyBorder="1" applyAlignment="1">
      <alignment horizontal="center" vertical="top" wrapText="1"/>
    </xf>
    <xf numFmtId="0" fontId="18" fillId="0" borderId="19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1" fillId="3" borderId="33" xfId="0" applyFont="1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44" fontId="1" fillId="0" borderId="21" xfId="1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1" fillId="3" borderId="1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6" fillId="0" borderId="18" xfId="2" applyNumberFormat="1" applyFont="1" applyFill="1" applyBorder="1" applyAlignment="1">
      <alignment horizontal="center" vertical="top" wrapText="1"/>
    </xf>
    <xf numFmtId="0" fontId="16" fillId="0" borderId="19" xfId="2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20" fillId="0" borderId="2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7" fillId="0" borderId="18" xfId="2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" fillId="3" borderId="14" xfId="0" applyFont="1" applyFill="1" applyBorder="1" applyAlignment="1">
      <alignment horizontal="left" vertical="top" wrapText="1"/>
    </xf>
    <xf numFmtId="0" fontId="18" fillId="0" borderId="18" xfId="2" applyNumberFormat="1" applyFont="1" applyFill="1" applyBorder="1" applyAlignment="1">
      <alignment horizontal="center" vertical="top" wrapText="1"/>
    </xf>
    <xf numFmtId="0" fontId="18" fillId="0" borderId="19" xfId="2" applyNumberFormat="1" applyFont="1" applyFill="1" applyBorder="1" applyAlignment="1">
      <alignment horizontal="center" vertical="top" wrapText="1"/>
    </xf>
    <xf numFmtId="0" fontId="17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3" borderId="29" xfId="0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8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vertical="top" wrapText="1"/>
    </xf>
    <xf numFmtId="1" fontId="18" fillId="0" borderId="18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7" fillId="0" borderId="0" xfId="0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/plan-book/per-diem-r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sa.gov/travel/plan-book/per-diem-rat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sa.gov/travel/plan-book/per-diem-rat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sa.gov/travel/plan-book/per-diem-rat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1B8F-4E99-41D8-8B64-9F645B323006}">
  <dimension ref="A2:H15"/>
  <sheetViews>
    <sheetView tabSelected="1" workbookViewId="0">
      <selection activeCell="N21" sqref="N21"/>
    </sheetView>
  </sheetViews>
  <sheetFormatPr defaultRowHeight="15" x14ac:dyDescent="0.25"/>
  <cols>
    <col min="1" max="1" width="20.5703125" customWidth="1"/>
    <col min="2" max="2" width="9.5703125" bestFit="1" customWidth="1"/>
    <col min="3" max="3" width="2.7109375" customWidth="1"/>
    <col min="5" max="5" width="2.5703125" customWidth="1"/>
    <col min="6" max="7" width="12.42578125" customWidth="1"/>
    <col min="8" max="8" width="10.28515625" bestFit="1" customWidth="1"/>
  </cols>
  <sheetData>
    <row r="2" spans="1:8" ht="15.75" x14ac:dyDescent="0.25">
      <c r="A2" s="20" t="s">
        <v>0</v>
      </c>
      <c r="B2" s="88" t="s">
        <v>49</v>
      </c>
      <c r="C2" s="89"/>
      <c r="D2" s="90" t="s">
        <v>50</v>
      </c>
      <c r="E2" s="91"/>
      <c r="F2" s="71" t="s">
        <v>52</v>
      </c>
      <c r="G2" s="71" t="s">
        <v>53</v>
      </c>
      <c r="H2" s="71" t="s">
        <v>54</v>
      </c>
    </row>
    <row r="3" spans="1:8" ht="15.75" x14ac:dyDescent="0.25">
      <c r="A3" s="21" t="s">
        <v>55</v>
      </c>
      <c r="B3" s="92">
        <f>'Year 1'!F8</f>
        <v>91200</v>
      </c>
      <c r="C3" s="93"/>
      <c r="D3" s="94">
        <f>'Year 2'!F8</f>
        <v>92112</v>
      </c>
      <c r="E3" s="95"/>
      <c r="F3" s="82">
        <f>'Year 3'!F8</f>
        <v>93033</v>
      </c>
      <c r="G3" s="82">
        <f>'Year 4'!F8</f>
        <v>93963</v>
      </c>
      <c r="H3" s="82">
        <f>'Year 5'!F8</f>
        <v>94902</v>
      </c>
    </row>
    <row r="4" spans="1:8" ht="15.75" x14ac:dyDescent="0.25">
      <c r="A4" s="21" t="s">
        <v>23</v>
      </c>
      <c r="B4" s="92">
        <f>'Year 1'!F13</f>
        <v>6859.8</v>
      </c>
      <c r="C4" s="93"/>
      <c r="D4" s="96">
        <f>'Year 2'!F13</f>
        <v>6918.768</v>
      </c>
      <c r="E4" s="97"/>
      <c r="F4" s="82">
        <f>'Year 3'!F13</f>
        <v>6978.3029999999999</v>
      </c>
      <c r="G4" s="82">
        <f>'Year 4'!F13</f>
        <v>7038.4049999999997</v>
      </c>
      <c r="H4" s="82">
        <f>'Year 5'!F13</f>
        <v>7099.0739999999996</v>
      </c>
    </row>
    <row r="5" spans="1:8" ht="15.75" x14ac:dyDescent="0.25">
      <c r="A5" s="21" t="s">
        <v>56</v>
      </c>
      <c r="B5" s="92">
        <f>'Year 1'!F20</f>
        <v>2040.5</v>
      </c>
      <c r="C5" s="93"/>
      <c r="D5" s="96">
        <f>'Year 2'!F20</f>
        <v>2040.5</v>
      </c>
      <c r="E5" s="97"/>
      <c r="F5" s="82">
        <f>'Year 3'!F20</f>
        <v>1592</v>
      </c>
      <c r="G5" s="82">
        <f>'Year 4'!F20</f>
        <v>1074.5</v>
      </c>
      <c r="H5" s="82">
        <f>'Year 5'!F20</f>
        <v>1948</v>
      </c>
    </row>
    <row r="6" spans="1:8" ht="15.75" x14ac:dyDescent="0.25">
      <c r="A6" s="21" t="s">
        <v>57</v>
      </c>
      <c r="B6" s="92">
        <f>'Year 1'!F24</f>
        <v>0</v>
      </c>
      <c r="C6" s="93"/>
      <c r="D6" s="96">
        <f>'Year 2'!F24</f>
        <v>4500</v>
      </c>
      <c r="E6" s="97"/>
      <c r="F6" s="82">
        <f>'Year 3'!F25</f>
        <v>7380</v>
      </c>
      <c r="G6" s="82">
        <f>'Year 4'!F25</f>
        <v>0</v>
      </c>
      <c r="H6" s="82">
        <f>'Year 5'!F25</f>
        <v>0</v>
      </c>
    </row>
    <row r="7" spans="1:8" ht="15.75" x14ac:dyDescent="0.25">
      <c r="A7" s="21" t="s">
        <v>58</v>
      </c>
      <c r="B7" s="92">
        <f>'Year 1'!F28</f>
        <v>200</v>
      </c>
      <c r="C7" s="93"/>
      <c r="D7" s="96">
        <f>'Year 2'!F28</f>
        <v>300</v>
      </c>
      <c r="E7" s="97"/>
      <c r="F7" s="82">
        <f>'Year 3'!F29</f>
        <v>900</v>
      </c>
      <c r="G7" s="82">
        <f>'Year 4'!F29</f>
        <v>450</v>
      </c>
      <c r="H7" s="82">
        <f>'Year 5'!F29</f>
        <v>450</v>
      </c>
    </row>
    <row r="8" spans="1:8" ht="15.75" x14ac:dyDescent="0.25">
      <c r="A8" s="21" t="s">
        <v>59</v>
      </c>
      <c r="B8" s="92">
        <f>'Year 1'!F32</f>
        <v>25000</v>
      </c>
      <c r="C8" s="93"/>
      <c r="D8" s="96">
        <f>'Year 2'!F32</f>
        <v>25000</v>
      </c>
      <c r="E8" s="97"/>
      <c r="F8" s="82">
        <f>'Year 3'!F33</f>
        <v>25000</v>
      </c>
      <c r="G8" s="82">
        <f>'Year 4'!F33</f>
        <v>25000</v>
      </c>
      <c r="H8" s="82">
        <f>'Year 5'!F33</f>
        <v>25000</v>
      </c>
    </row>
    <row r="9" spans="1:8" ht="15.75" x14ac:dyDescent="0.25">
      <c r="A9" s="21" t="s">
        <v>60</v>
      </c>
      <c r="B9" s="92">
        <f>0</f>
        <v>0</v>
      </c>
      <c r="C9" s="93"/>
      <c r="D9" s="96">
        <v>0</v>
      </c>
      <c r="E9" s="97"/>
      <c r="F9" s="82">
        <v>0</v>
      </c>
      <c r="G9" s="82">
        <v>0</v>
      </c>
      <c r="H9" s="82">
        <v>0</v>
      </c>
    </row>
    <row r="10" spans="1:8" ht="15.75" x14ac:dyDescent="0.25">
      <c r="A10" s="21" t="s">
        <v>61</v>
      </c>
      <c r="B10" s="92">
        <f>'Year 1'!F38</f>
        <v>0</v>
      </c>
      <c r="C10" s="93"/>
      <c r="D10" s="96">
        <f>'Year 2'!F38</f>
        <v>0</v>
      </c>
      <c r="E10" s="97"/>
      <c r="F10" s="82">
        <f>'Year 3'!F39</f>
        <v>0</v>
      </c>
      <c r="G10" s="82">
        <f>'Year 4'!F39</f>
        <v>2000</v>
      </c>
      <c r="H10" s="82">
        <f>'Year 5'!F39</f>
        <v>4000</v>
      </c>
    </row>
    <row r="11" spans="1:8" ht="15.75" x14ac:dyDescent="0.25">
      <c r="A11" s="21" t="s">
        <v>62</v>
      </c>
      <c r="B11" s="92">
        <f>'Year 1'!F39</f>
        <v>125300.3</v>
      </c>
      <c r="C11" s="93"/>
      <c r="D11" s="96">
        <f>'Year 2'!F39</f>
        <v>130871.268</v>
      </c>
      <c r="E11" s="97"/>
      <c r="F11" s="82">
        <f>'Year 3'!F40</f>
        <v>134883.30300000001</v>
      </c>
      <c r="G11" s="82">
        <f>'Year 4'!F40</f>
        <v>129525.905</v>
      </c>
      <c r="H11" s="82">
        <f>'Year 5'!F40</f>
        <v>133399.07399999999</v>
      </c>
    </row>
    <row r="12" spans="1:8" ht="15.75" x14ac:dyDescent="0.25">
      <c r="A12" s="21" t="s">
        <v>63</v>
      </c>
      <c r="B12" s="92">
        <f>'Year 1'!F41</f>
        <v>58264.639500000005</v>
      </c>
      <c r="C12" s="93"/>
      <c r="D12" s="96">
        <f>'Year 2'!F41</f>
        <v>58762.639620000002</v>
      </c>
      <c r="E12" s="97"/>
      <c r="F12" s="82">
        <f>'Year 3'!F42</f>
        <v>59289.035895000008</v>
      </c>
      <c r="G12" s="82">
        <f>'Year 4'!F42</f>
        <v>60229.545825000001</v>
      </c>
      <c r="H12" s="82">
        <f>'Year 5'!F42</f>
        <v>62030.569410000004</v>
      </c>
    </row>
    <row r="13" spans="1:8" ht="15.75" x14ac:dyDescent="0.25">
      <c r="A13" s="63" t="s">
        <v>64</v>
      </c>
      <c r="B13" s="98">
        <f>SUM(B11:C12)</f>
        <v>183564.93950000001</v>
      </c>
      <c r="C13" s="99"/>
      <c r="D13" s="100">
        <f>D12+D11</f>
        <v>189633.90762000001</v>
      </c>
      <c r="E13" s="101"/>
      <c r="F13" s="83">
        <f>SUM(F11:F12)</f>
        <v>194172.33889500002</v>
      </c>
      <c r="G13" s="83">
        <f>SUM(G11:G12)</f>
        <v>189755.45082500001</v>
      </c>
      <c r="H13" s="83">
        <f>SUM(H11:H12)</f>
        <v>195429.64340999999</v>
      </c>
    </row>
    <row r="14" spans="1:8" ht="16.5" thickBot="1" x14ac:dyDescent="0.3">
      <c r="A14" s="84"/>
    </row>
    <row r="15" spans="1:8" ht="15" customHeight="1" thickBot="1" x14ac:dyDescent="0.3">
      <c r="A15" s="85" t="s">
        <v>88</v>
      </c>
      <c r="B15" s="86">
        <f>SUM(B13:H13)</f>
        <v>952556.28025000007</v>
      </c>
    </row>
  </sheetData>
  <mergeCells count="24"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B2:C2"/>
    <mergeCell ref="D2:E2"/>
    <mergeCell ref="B3:C3"/>
    <mergeCell ref="D3:E3"/>
    <mergeCell ref="B4:C4"/>
    <mergeCell ref="D4:E4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DAA0A-87C6-42BE-8515-7FF0C42ACF36}">
  <dimension ref="A1:A3"/>
  <sheetViews>
    <sheetView workbookViewId="0"/>
  </sheetViews>
  <sheetFormatPr defaultRowHeight="15" x14ac:dyDescent="0.25"/>
  <cols>
    <col min="1" max="1" width="96.28515625" customWidth="1"/>
  </cols>
  <sheetData>
    <row r="1" spans="1:1" x14ac:dyDescent="0.25">
      <c r="A1" s="185" t="s">
        <v>92</v>
      </c>
    </row>
    <row r="3" spans="1:1" x14ac:dyDescent="0.25">
      <c r="A3" t="s">
        <v>91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opLeftCell="A22" zoomScaleNormal="100" zoomScaleSheetLayoutView="100" zoomScalePageLayoutView="50" workbookViewId="0">
      <selection activeCell="G30" sqref="G30"/>
    </sheetView>
  </sheetViews>
  <sheetFormatPr defaultRowHeight="15" x14ac:dyDescent="0.25"/>
  <cols>
    <col min="1" max="1" width="31" style="7" customWidth="1"/>
    <col min="2" max="2" width="22.85546875" style="7" customWidth="1"/>
    <col min="3" max="3" width="14" style="18" customWidth="1"/>
    <col min="4" max="4" width="11.42578125" style="19" customWidth="1"/>
    <col min="5" max="5" width="10.140625" style="7" customWidth="1"/>
    <col min="6" max="6" width="22.7109375" style="18" customWidth="1"/>
    <col min="7" max="7" width="22.85546875" style="7" customWidth="1"/>
    <col min="8" max="8" width="22.5703125" style="7" customWidth="1"/>
    <col min="9" max="9" width="18.5703125" style="7" customWidth="1"/>
    <col min="10" max="10" width="13.5703125" style="7" customWidth="1"/>
    <col min="11" max="11" width="9.140625" style="7"/>
    <col min="12" max="12" width="15.28515625" style="7" customWidth="1"/>
    <col min="13" max="16384" width="9.140625" style="7"/>
  </cols>
  <sheetData>
    <row r="1" spans="1:12" s="3" customFormat="1" ht="15.75" x14ac:dyDescent="0.25">
      <c r="A1" s="160" t="s">
        <v>51</v>
      </c>
      <c r="B1" s="161"/>
      <c r="C1" s="161"/>
      <c r="D1" s="161"/>
      <c r="E1" s="161"/>
      <c r="F1" s="161"/>
      <c r="G1" s="53"/>
      <c r="H1" s="53"/>
      <c r="I1" s="53"/>
      <c r="J1" s="53"/>
      <c r="K1" s="53"/>
      <c r="L1" s="53"/>
    </row>
    <row r="2" spans="1:12" s="3" customFormat="1" ht="16.5" thickBot="1" x14ac:dyDescent="0.3">
      <c r="A2" s="114" t="s">
        <v>68</v>
      </c>
      <c r="B2" s="115"/>
      <c r="C2" s="115"/>
      <c r="D2" s="115"/>
      <c r="E2" s="115"/>
      <c r="F2" s="116"/>
    </row>
    <row r="3" spans="1:12" ht="18" customHeight="1" x14ac:dyDescent="0.25">
      <c r="A3" s="163" t="s">
        <v>29</v>
      </c>
      <c r="B3" s="164"/>
      <c r="C3" s="164"/>
      <c r="D3" s="164"/>
      <c r="E3" s="164"/>
      <c r="F3" s="165"/>
    </row>
    <row r="4" spans="1:12" s="9" customFormat="1" ht="31.5" x14ac:dyDescent="0.2">
      <c r="A4" s="22" t="s">
        <v>1</v>
      </c>
      <c r="B4" s="1" t="s">
        <v>2</v>
      </c>
      <c r="C4" s="2" t="s">
        <v>69</v>
      </c>
      <c r="D4" s="122" t="s">
        <v>17</v>
      </c>
      <c r="E4" s="122"/>
      <c r="F4" s="23" t="s">
        <v>30</v>
      </c>
    </row>
    <row r="5" spans="1:12" ht="15.75" x14ac:dyDescent="0.25">
      <c r="A5" s="54" t="s">
        <v>31</v>
      </c>
      <c r="B5" s="51" t="s">
        <v>32</v>
      </c>
      <c r="C5" s="49">
        <v>60000</v>
      </c>
      <c r="D5" s="123">
        <v>1</v>
      </c>
      <c r="E5" s="123"/>
      <c r="F5" s="50">
        <f>(C5*D5)</f>
        <v>60000</v>
      </c>
    </row>
    <row r="6" spans="1:12" ht="15.75" x14ac:dyDescent="0.25">
      <c r="A6" s="54" t="s">
        <v>36</v>
      </c>
      <c r="B6" s="51" t="s">
        <v>33</v>
      </c>
      <c r="C6" s="49">
        <v>52000</v>
      </c>
      <c r="D6" s="104">
        <v>0.6</v>
      </c>
      <c r="E6" s="124"/>
      <c r="F6" s="50">
        <f>(C6*D6)</f>
        <v>31200</v>
      </c>
    </row>
    <row r="7" spans="1:12" ht="22.5" customHeight="1" x14ac:dyDescent="0.25">
      <c r="A7" s="37"/>
      <c r="B7" s="36"/>
      <c r="C7" s="38"/>
      <c r="D7" s="117"/>
      <c r="E7" s="118"/>
      <c r="F7" s="39"/>
    </row>
    <row r="8" spans="1:12" ht="24" customHeight="1" thickBot="1" x14ac:dyDescent="0.3">
      <c r="A8" s="119" t="s">
        <v>41</v>
      </c>
      <c r="B8" s="120"/>
      <c r="C8" s="120"/>
      <c r="D8" s="120"/>
      <c r="E8" s="121"/>
      <c r="F8" s="40">
        <f>F7+F6+F5</f>
        <v>91200</v>
      </c>
    </row>
    <row r="9" spans="1:12" ht="16.5" customHeight="1" x14ac:dyDescent="0.25">
      <c r="A9" s="139" t="s">
        <v>22</v>
      </c>
      <c r="B9" s="140"/>
      <c r="C9" s="140"/>
      <c r="D9" s="140"/>
      <c r="E9" s="140"/>
      <c r="F9" s="170"/>
    </row>
    <row r="10" spans="1:12" s="9" customFormat="1" ht="33.75" customHeight="1" x14ac:dyDescent="0.2">
      <c r="A10" s="166" t="s">
        <v>3</v>
      </c>
      <c r="B10" s="167"/>
      <c r="C10" s="2" t="s">
        <v>4</v>
      </c>
      <c r="D10" s="128" t="s">
        <v>5</v>
      </c>
      <c r="E10" s="129"/>
      <c r="F10" s="23" t="s">
        <v>14</v>
      </c>
    </row>
    <row r="11" spans="1:12" s="9" customFormat="1" ht="15.75" x14ac:dyDescent="0.2">
      <c r="A11" s="102" t="s">
        <v>34</v>
      </c>
      <c r="B11" s="103"/>
      <c r="C11" s="56">
        <f>F5</f>
        <v>60000</v>
      </c>
      <c r="D11" s="104">
        <v>0.189</v>
      </c>
      <c r="E11" s="105"/>
      <c r="F11" s="50">
        <f>C11*D11 + 963</f>
        <v>12303</v>
      </c>
    </row>
    <row r="12" spans="1:12" ht="15.75" x14ac:dyDescent="0.25">
      <c r="A12" s="168" t="s">
        <v>35</v>
      </c>
      <c r="B12" s="169"/>
      <c r="C12" s="49">
        <f>F6</f>
        <v>31200</v>
      </c>
      <c r="D12" s="104">
        <v>0.189</v>
      </c>
      <c r="E12" s="124"/>
      <c r="F12" s="50">
        <f>C12*D12 + 963</f>
        <v>6859.8</v>
      </c>
    </row>
    <row r="13" spans="1:12" ht="15.75" customHeight="1" thickBot="1" x14ac:dyDescent="0.3">
      <c r="A13" s="119" t="s">
        <v>42</v>
      </c>
      <c r="B13" s="120"/>
      <c r="C13" s="120"/>
      <c r="D13" s="120"/>
      <c r="E13" s="121"/>
      <c r="F13" s="26">
        <f>SUM(F12:F12)</f>
        <v>6859.8</v>
      </c>
    </row>
    <row r="14" spans="1:12" x14ac:dyDescent="0.25">
      <c r="A14" s="155" t="s">
        <v>24</v>
      </c>
      <c r="B14" s="156"/>
      <c r="C14" s="156"/>
      <c r="D14" s="156"/>
      <c r="E14" s="156"/>
      <c r="F14" s="87" t="s">
        <v>89</v>
      </c>
    </row>
    <row r="15" spans="1:12" s="9" customFormat="1" ht="50.25" customHeight="1" x14ac:dyDescent="0.2">
      <c r="A15" s="109" t="s">
        <v>6</v>
      </c>
      <c r="B15" s="110"/>
      <c r="C15" s="111"/>
      <c r="D15" s="2" t="s">
        <v>7</v>
      </c>
      <c r="E15" s="4" t="s">
        <v>8</v>
      </c>
      <c r="F15" s="23" t="s">
        <v>15</v>
      </c>
    </row>
    <row r="16" spans="1:12" s="9" customFormat="1" ht="22.5" customHeight="1" x14ac:dyDescent="0.2">
      <c r="A16" s="102" t="s">
        <v>65</v>
      </c>
      <c r="B16" s="112"/>
      <c r="C16" s="113"/>
      <c r="D16" s="55">
        <v>1200</v>
      </c>
      <c r="E16" s="52">
        <v>1</v>
      </c>
      <c r="F16" s="62">
        <f>D16*E16</f>
        <v>1200</v>
      </c>
    </row>
    <row r="17" spans="1:6" s="9" customFormat="1" ht="21" customHeight="1" x14ac:dyDescent="0.2">
      <c r="A17" s="102" t="s">
        <v>39</v>
      </c>
      <c r="B17" s="112"/>
      <c r="C17" s="113"/>
      <c r="D17" s="55">
        <v>188</v>
      </c>
      <c r="E17" s="52">
        <v>3</v>
      </c>
      <c r="F17" s="62">
        <f>D17*E17</f>
        <v>564</v>
      </c>
    </row>
    <row r="18" spans="1:6" ht="15.75" x14ac:dyDescent="0.25">
      <c r="A18" s="102" t="s">
        <v>40</v>
      </c>
      <c r="B18" s="112"/>
      <c r="C18" s="113"/>
      <c r="D18" s="55">
        <v>79</v>
      </c>
      <c r="E18" s="52">
        <v>2</v>
      </c>
      <c r="F18" s="62">
        <f>D18*E18</f>
        <v>158</v>
      </c>
    </row>
    <row r="19" spans="1:6" ht="15.75" x14ac:dyDescent="0.25">
      <c r="A19" s="102" t="s">
        <v>81</v>
      </c>
      <c r="B19" s="112"/>
      <c r="C19" s="113"/>
      <c r="D19" s="55">
        <v>59.25</v>
      </c>
      <c r="E19" s="52">
        <v>2</v>
      </c>
      <c r="F19" s="69">
        <f>E19*D19</f>
        <v>118.5</v>
      </c>
    </row>
    <row r="20" spans="1:6" ht="15.75" x14ac:dyDescent="0.25">
      <c r="A20" s="106" t="s">
        <v>43</v>
      </c>
      <c r="B20" s="107"/>
      <c r="C20" s="107"/>
      <c r="D20" s="107"/>
      <c r="E20" s="108"/>
      <c r="F20" s="81">
        <f>SUM(F16:F19)</f>
        <v>2040.5</v>
      </c>
    </row>
    <row r="21" spans="1:6" ht="15.75" x14ac:dyDescent="0.25">
      <c r="A21" s="151" t="s">
        <v>25</v>
      </c>
      <c r="B21" s="152"/>
      <c r="C21" s="152"/>
      <c r="D21" s="152"/>
      <c r="E21" s="152"/>
      <c r="F21" s="141"/>
    </row>
    <row r="22" spans="1:6" ht="47.25" x14ac:dyDescent="0.25">
      <c r="A22" s="148" t="s">
        <v>11</v>
      </c>
      <c r="B22" s="111"/>
      <c r="C22" s="4" t="s">
        <v>7</v>
      </c>
      <c r="D22" s="128" t="s">
        <v>8</v>
      </c>
      <c r="E22" s="129"/>
      <c r="F22" s="8" t="s">
        <v>16</v>
      </c>
    </row>
    <row r="23" spans="1:6" ht="15.75" x14ac:dyDescent="0.25">
      <c r="A23" s="149"/>
      <c r="B23" s="150"/>
      <c r="C23" s="41"/>
      <c r="D23" s="153"/>
      <c r="E23" s="154"/>
      <c r="F23" s="61"/>
    </row>
    <row r="24" spans="1:6" ht="15.75" x14ac:dyDescent="0.25">
      <c r="A24" s="106" t="s">
        <v>44</v>
      </c>
      <c r="B24" s="107"/>
      <c r="C24" s="107"/>
      <c r="D24" s="107"/>
      <c r="E24" s="108"/>
      <c r="F24" s="60">
        <f>SUM(F23)</f>
        <v>0</v>
      </c>
    </row>
    <row r="25" spans="1:6" ht="15.75" x14ac:dyDescent="0.25">
      <c r="A25" s="151" t="s">
        <v>26</v>
      </c>
      <c r="B25" s="152"/>
      <c r="C25" s="152"/>
      <c r="D25" s="152"/>
      <c r="E25" s="152"/>
      <c r="F25" s="141"/>
    </row>
    <row r="26" spans="1:6" ht="47.25" x14ac:dyDescent="0.25">
      <c r="A26" s="24" t="s">
        <v>11</v>
      </c>
      <c r="B26" s="4"/>
      <c r="C26" s="4" t="s">
        <v>7</v>
      </c>
      <c r="D26" s="128" t="s">
        <v>8</v>
      </c>
      <c r="E26" s="129"/>
      <c r="F26" s="23" t="s">
        <v>16</v>
      </c>
    </row>
    <row r="27" spans="1:6" ht="15.75" x14ac:dyDescent="0.25">
      <c r="A27" s="67" t="s">
        <v>82</v>
      </c>
      <c r="B27" s="35"/>
      <c r="C27" s="72">
        <v>50</v>
      </c>
      <c r="D27" s="171">
        <v>4</v>
      </c>
      <c r="E27" s="172"/>
      <c r="F27" s="80">
        <f>D27*C27</f>
        <v>200</v>
      </c>
    </row>
    <row r="28" spans="1:6" ht="15.75" x14ac:dyDescent="0.25">
      <c r="A28" s="106" t="s">
        <v>45</v>
      </c>
      <c r="B28" s="107"/>
      <c r="C28" s="107"/>
      <c r="D28" s="107"/>
      <c r="E28" s="108"/>
      <c r="F28" s="59">
        <f>SUM(F27:F27)</f>
        <v>200</v>
      </c>
    </row>
    <row r="29" spans="1:6" ht="15.75" customHeight="1" x14ac:dyDescent="0.25">
      <c r="A29" s="151" t="s">
        <v>27</v>
      </c>
      <c r="B29" s="152"/>
      <c r="C29" s="152"/>
      <c r="D29" s="152"/>
      <c r="E29" s="152"/>
      <c r="F29" s="141"/>
    </row>
    <row r="30" spans="1:6" ht="51.75" customHeight="1" x14ac:dyDescent="0.25">
      <c r="A30" s="25" t="s">
        <v>12</v>
      </c>
      <c r="B30" s="5"/>
      <c r="C30" s="6" t="s">
        <v>9</v>
      </c>
      <c r="D30" s="128" t="s">
        <v>8</v>
      </c>
      <c r="E30" s="129"/>
      <c r="F30" s="23" t="s">
        <v>16</v>
      </c>
    </row>
    <row r="31" spans="1:6" s="10" customFormat="1" ht="31.5" customHeight="1" x14ac:dyDescent="0.2">
      <c r="A31" s="45" t="s">
        <v>37</v>
      </c>
      <c r="B31" s="46"/>
      <c r="C31" s="47">
        <v>5000</v>
      </c>
      <c r="D31" s="142">
        <v>5</v>
      </c>
      <c r="E31" s="143"/>
      <c r="F31" s="48">
        <f>C31*D31</f>
        <v>25000</v>
      </c>
    </row>
    <row r="32" spans="1:6" ht="21" customHeight="1" thickBot="1" x14ac:dyDescent="0.3">
      <c r="A32" s="106" t="s">
        <v>46</v>
      </c>
      <c r="B32" s="107"/>
      <c r="C32" s="107"/>
      <c r="D32" s="107"/>
      <c r="E32" s="108"/>
      <c r="F32" s="27">
        <f>SUM(F31:F31)</f>
        <v>25000</v>
      </c>
    </row>
    <row r="33" spans="1:6" ht="15.75" x14ac:dyDescent="0.25">
      <c r="A33" s="133" t="s">
        <v>19</v>
      </c>
      <c r="B33" s="134"/>
      <c r="C33" s="134"/>
      <c r="D33" s="134"/>
      <c r="E33" s="134"/>
      <c r="F33" s="135"/>
    </row>
    <row r="34" spans="1:6" ht="16.5" thickBot="1" x14ac:dyDescent="0.3">
      <c r="A34" s="130"/>
      <c r="B34" s="131"/>
      <c r="C34" s="131"/>
      <c r="D34" s="131"/>
      <c r="E34" s="131"/>
      <c r="F34" s="132"/>
    </row>
    <row r="35" spans="1:6" ht="15.75" x14ac:dyDescent="0.25">
      <c r="A35" s="136" t="s">
        <v>28</v>
      </c>
      <c r="B35" s="137"/>
      <c r="C35" s="137"/>
      <c r="D35" s="137"/>
      <c r="E35" s="137"/>
      <c r="F35" s="138"/>
    </row>
    <row r="36" spans="1:6" ht="51" customHeight="1" x14ac:dyDescent="0.25">
      <c r="A36" s="24" t="s">
        <v>11</v>
      </c>
      <c r="B36" s="4"/>
      <c r="C36" s="4" t="s">
        <v>7</v>
      </c>
      <c r="D36" s="128" t="s">
        <v>8</v>
      </c>
      <c r="E36" s="129"/>
      <c r="F36" s="23" t="s">
        <v>16</v>
      </c>
    </row>
    <row r="37" spans="1:6" s="9" customFormat="1" ht="21" customHeight="1" x14ac:dyDescent="0.2">
      <c r="A37" s="44"/>
      <c r="B37" s="42"/>
      <c r="C37" s="43"/>
      <c r="D37" s="162"/>
      <c r="E37" s="111"/>
      <c r="F37" s="66"/>
    </row>
    <row r="38" spans="1:6" s="9" customFormat="1" ht="20.25" customHeight="1" x14ac:dyDescent="0.2">
      <c r="A38" s="144" t="s">
        <v>47</v>
      </c>
      <c r="B38" s="144"/>
      <c r="C38" s="144"/>
      <c r="D38" s="144"/>
      <c r="E38" s="144"/>
      <c r="F38" s="57">
        <f>F37</f>
        <v>0</v>
      </c>
    </row>
    <row r="39" spans="1:6" ht="16.5" thickBot="1" x14ac:dyDescent="0.3">
      <c r="A39" s="145" t="s">
        <v>13</v>
      </c>
      <c r="B39" s="146"/>
      <c r="C39" s="146"/>
      <c r="D39" s="146"/>
      <c r="E39" s="147"/>
      <c r="F39" s="64">
        <f>F38+F32+F28+F24+F20+F13+F8</f>
        <v>125300.3</v>
      </c>
    </row>
    <row r="40" spans="1:6" ht="15.75" customHeight="1" x14ac:dyDescent="0.25">
      <c r="A40" s="139" t="s">
        <v>21</v>
      </c>
      <c r="B40" s="140"/>
      <c r="C40" s="140"/>
      <c r="D40" s="140"/>
      <c r="E40" s="140"/>
      <c r="F40" s="141"/>
    </row>
    <row r="41" spans="1:6" ht="15.75" customHeight="1" thickBot="1" x14ac:dyDescent="0.3">
      <c r="A41" s="125" t="s">
        <v>18</v>
      </c>
      <c r="B41" s="126"/>
      <c r="C41" s="126"/>
      <c r="D41" s="127"/>
      <c r="E41" s="65">
        <v>0.46500000000000002</v>
      </c>
      <c r="F41" s="77">
        <f>F39*E41</f>
        <v>58264.639500000005</v>
      </c>
    </row>
    <row r="42" spans="1:6" ht="24.95" customHeight="1" thickBot="1" x14ac:dyDescent="0.3">
      <c r="A42" s="34"/>
      <c r="B42" s="34"/>
      <c r="C42" s="34"/>
      <c r="D42" s="34"/>
      <c r="E42" s="34"/>
      <c r="F42" s="58"/>
    </row>
    <row r="43" spans="1:6" customFormat="1" ht="16.5" thickBot="1" x14ac:dyDescent="0.3">
      <c r="A43" s="157" t="s">
        <v>20</v>
      </c>
      <c r="B43" s="158"/>
      <c r="C43" s="158"/>
      <c r="D43" s="158"/>
      <c r="E43" s="159"/>
      <c r="F43" s="79">
        <f>F41+F39</f>
        <v>183564.93950000001</v>
      </c>
    </row>
    <row r="44" spans="1:6" ht="63" customHeight="1" x14ac:dyDescent="0.25">
      <c r="A44" s="11"/>
      <c r="B44" s="11"/>
      <c r="C44" s="12"/>
      <c r="D44" s="13"/>
      <c r="E44" s="11"/>
      <c r="F44" s="12"/>
    </row>
    <row r="45" spans="1:6" ht="15" customHeight="1" x14ac:dyDescent="0.25">
      <c r="A45" s="17"/>
      <c r="B45" s="14"/>
      <c r="C45" s="15"/>
      <c r="D45" s="16"/>
      <c r="E45" s="14"/>
      <c r="F45" s="15"/>
    </row>
    <row r="46" spans="1:6" ht="42.75" customHeight="1" x14ac:dyDescent="0.25">
      <c r="A46" s="11"/>
      <c r="B46" s="11"/>
      <c r="C46" s="12"/>
      <c r="D46" s="13"/>
      <c r="E46" s="11"/>
      <c r="F46" s="12"/>
    </row>
    <row r="47" spans="1:6" ht="55.5" customHeight="1" x14ac:dyDescent="0.3">
      <c r="A47" s="33"/>
      <c r="B47" s="28"/>
      <c r="C47" s="29"/>
      <c r="D47" s="30"/>
      <c r="E47" s="28"/>
      <c r="F47" s="29"/>
    </row>
    <row r="48" spans="1:6" ht="39" customHeight="1" x14ac:dyDescent="0.3">
      <c r="A48" s="33"/>
      <c r="B48" s="28"/>
      <c r="C48" s="29"/>
      <c r="D48" s="30"/>
      <c r="E48" s="28"/>
      <c r="F48" s="29"/>
    </row>
    <row r="49" spans="1:6" ht="32.25" customHeight="1" x14ac:dyDescent="0.25">
      <c r="A49" s="3"/>
      <c r="B49" s="3"/>
      <c r="C49" s="31"/>
      <c r="D49" s="32"/>
      <c r="E49" s="3"/>
      <c r="F49" s="31"/>
    </row>
    <row r="50" spans="1:6" ht="21" customHeight="1" x14ac:dyDescent="0.25"/>
    <row r="51" spans="1:6" customFormat="1" ht="25.5" customHeight="1" x14ac:dyDescent="0.25">
      <c r="A51" s="7"/>
      <c r="B51" s="7"/>
      <c r="C51" s="18"/>
      <c r="D51" s="19"/>
      <c r="E51" s="7"/>
      <c r="F51" s="18"/>
    </row>
    <row r="52" spans="1:6" customFormat="1" ht="30.75" customHeight="1" x14ac:dyDescent="0.25">
      <c r="A52" s="7"/>
      <c r="B52" s="7"/>
      <c r="C52" s="18"/>
      <c r="D52" s="19"/>
      <c r="E52" s="7"/>
      <c r="F52" s="18"/>
    </row>
    <row r="53" spans="1:6" customFormat="1" ht="21" customHeight="1" x14ac:dyDescent="0.25">
      <c r="A53" s="7"/>
      <c r="B53" s="7"/>
      <c r="C53" s="18"/>
      <c r="D53" s="19"/>
      <c r="E53" s="7"/>
      <c r="F53" s="18"/>
    </row>
    <row r="54" spans="1:6" ht="27" customHeight="1" x14ac:dyDescent="0.25"/>
    <row r="55" spans="1:6" ht="27" customHeight="1" x14ac:dyDescent="0.25"/>
    <row r="56" spans="1:6" ht="63" customHeight="1" x14ac:dyDescent="0.25"/>
    <row r="57" spans="1:6" ht="32.25" customHeight="1" x14ac:dyDescent="0.25"/>
    <row r="58" spans="1:6" ht="41.25" customHeight="1" x14ac:dyDescent="0.25"/>
    <row r="59" spans="1:6" ht="15.75" customHeight="1" x14ac:dyDescent="0.25"/>
    <row r="60" spans="1:6" ht="132" customHeight="1" x14ac:dyDescent="0.25"/>
    <row r="61" spans="1:6" ht="27" customHeight="1" x14ac:dyDescent="0.25"/>
    <row r="62" spans="1:6" ht="63" customHeight="1" x14ac:dyDescent="0.25"/>
    <row r="63" spans="1:6" ht="24.75" customHeight="1" x14ac:dyDescent="0.25"/>
    <row r="64" spans="1:6" ht="15.75" customHeight="1" x14ac:dyDescent="0.25"/>
    <row r="65" spans="1:6" ht="84" customHeight="1" x14ac:dyDescent="0.25"/>
    <row r="66" spans="1:6" ht="24.95" customHeight="1" x14ac:dyDescent="0.25"/>
    <row r="67" spans="1:6" customFormat="1" ht="21" customHeight="1" x14ac:dyDescent="0.25">
      <c r="A67" s="7"/>
      <c r="B67" s="7"/>
      <c r="C67" s="18"/>
      <c r="D67" s="19"/>
      <c r="E67" s="7"/>
      <c r="F67" s="18"/>
    </row>
    <row r="68" spans="1:6" ht="24.75" customHeight="1" x14ac:dyDescent="0.25"/>
    <row r="69" spans="1:6" ht="37.5" customHeight="1" x14ac:dyDescent="0.25"/>
    <row r="70" spans="1:6" ht="33.75" customHeight="1" x14ac:dyDescent="0.25"/>
    <row r="71" spans="1:6" ht="15.75" customHeight="1" x14ac:dyDescent="0.25"/>
    <row r="72" spans="1:6" ht="31.5" customHeight="1" x14ac:dyDescent="0.25"/>
    <row r="73" spans="1:6" ht="47.25" customHeight="1" x14ac:dyDescent="0.25"/>
    <row r="74" spans="1:6" ht="47.25" customHeight="1" x14ac:dyDescent="0.25"/>
    <row r="75" spans="1:6" ht="15.75" customHeight="1" x14ac:dyDescent="0.25"/>
    <row r="76" spans="1:6" ht="32.25" customHeight="1" x14ac:dyDescent="0.25"/>
    <row r="77" spans="1:6" ht="38.25" customHeight="1" x14ac:dyDescent="0.25"/>
    <row r="78" spans="1:6" ht="39" customHeight="1" x14ac:dyDescent="0.25"/>
    <row r="82" spans="1:6" s="3" customFormat="1" ht="24.95" customHeight="1" x14ac:dyDescent="0.25">
      <c r="A82" s="7"/>
      <c r="B82" s="7"/>
      <c r="C82" s="18"/>
      <c r="D82" s="19"/>
      <c r="E82" s="7"/>
      <c r="F82" s="18"/>
    </row>
    <row r="83" spans="1:6" s="3" customFormat="1" ht="16.5" customHeight="1" x14ac:dyDescent="0.25">
      <c r="A83" s="7"/>
      <c r="B83" s="7"/>
      <c r="C83" s="18"/>
      <c r="D83" s="19"/>
      <c r="E83" s="7"/>
      <c r="F83" s="18"/>
    </row>
    <row r="84" spans="1:6" s="3" customFormat="1" ht="33" customHeight="1" x14ac:dyDescent="0.25">
      <c r="A84" s="7"/>
      <c r="B84" s="7"/>
      <c r="C84" s="18"/>
      <c r="D84" s="19"/>
      <c r="E84" s="7"/>
      <c r="F84" s="18"/>
    </row>
    <row r="85" spans="1:6" s="3" customFormat="1" ht="24.95" customHeight="1" x14ac:dyDescent="0.25">
      <c r="A85" s="7"/>
      <c r="B85" s="7"/>
      <c r="C85" s="18"/>
      <c r="D85" s="19"/>
      <c r="E85" s="7"/>
      <c r="F85" s="18"/>
    </row>
    <row r="86" spans="1:6" s="3" customFormat="1" ht="24.95" customHeight="1" x14ac:dyDescent="0.25">
      <c r="A86" s="7"/>
      <c r="B86" s="7"/>
      <c r="C86" s="18"/>
      <c r="D86" s="19"/>
      <c r="E86" s="7"/>
      <c r="F86" s="18"/>
    </row>
    <row r="87" spans="1:6" s="3" customFormat="1" ht="24.95" customHeight="1" x14ac:dyDescent="0.25">
      <c r="A87" s="7"/>
      <c r="B87" s="7"/>
      <c r="C87" s="18"/>
      <c r="D87" s="19"/>
      <c r="E87" s="7"/>
      <c r="F87" s="18"/>
    </row>
    <row r="88" spans="1:6" s="3" customFormat="1" ht="24.95" customHeight="1" x14ac:dyDescent="0.25">
      <c r="A88" s="7"/>
      <c r="B88" s="7"/>
      <c r="C88" s="18"/>
      <c r="D88" s="19"/>
      <c r="E88" s="7"/>
      <c r="F88" s="18"/>
    </row>
    <row r="89" spans="1:6" s="3" customFormat="1" ht="16.5" customHeight="1" x14ac:dyDescent="0.25">
      <c r="A89" s="7"/>
      <c r="B89" s="7"/>
      <c r="C89" s="18"/>
      <c r="D89" s="19"/>
      <c r="E89" s="7"/>
      <c r="F89" s="18"/>
    </row>
    <row r="90" spans="1:6" s="3" customFormat="1" ht="33" customHeight="1" x14ac:dyDescent="0.25">
      <c r="A90" s="7"/>
      <c r="B90" s="7"/>
      <c r="C90" s="18"/>
      <c r="D90" s="19"/>
      <c r="E90" s="7"/>
      <c r="F90" s="18"/>
    </row>
    <row r="91" spans="1:6" s="3" customFormat="1" ht="24.95" customHeight="1" x14ac:dyDescent="0.25">
      <c r="A91" s="7"/>
      <c r="B91" s="7"/>
      <c r="C91" s="18"/>
      <c r="D91" s="19"/>
      <c r="E91" s="7"/>
      <c r="F91" s="18"/>
    </row>
    <row r="92" spans="1:6" s="3" customFormat="1" ht="24.95" customHeight="1" x14ac:dyDescent="0.25">
      <c r="A92" s="7"/>
      <c r="B92" s="7"/>
      <c r="C92" s="18"/>
      <c r="D92" s="19"/>
      <c r="E92" s="7"/>
      <c r="F92" s="18"/>
    </row>
    <row r="93" spans="1:6" s="3" customFormat="1" ht="30.75" customHeight="1" x14ac:dyDescent="0.25">
      <c r="A93" s="7"/>
      <c r="B93" s="7"/>
      <c r="C93" s="18"/>
      <c r="D93" s="19"/>
      <c r="E93" s="7"/>
      <c r="F93" s="18"/>
    </row>
    <row r="94" spans="1:6" s="3" customFormat="1" ht="57" customHeight="1" x14ac:dyDescent="0.25">
      <c r="A94" s="7"/>
      <c r="B94" s="7"/>
      <c r="C94" s="18"/>
      <c r="D94" s="19"/>
      <c r="E94" s="7"/>
      <c r="F94" s="18"/>
    </row>
    <row r="95" spans="1:6" s="3" customFormat="1" ht="24.95" customHeight="1" x14ac:dyDescent="0.25">
      <c r="A95" s="7"/>
      <c r="B95" s="7"/>
      <c r="C95" s="18"/>
      <c r="D95" s="19"/>
      <c r="E95" s="7"/>
      <c r="F95" s="18"/>
    </row>
    <row r="96" spans="1:6" s="3" customFormat="1" ht="20.100000000000001" customHeight="1" x14ac:dyDescent="0.25">
      <c r="A96" s="7"/>
      <c r="B96" s="7"/>
      <c r="C96" s="18"/>
      <c r="D96" s="19"/>
      <c r="E96" s="7"/>
      <c r="F96" s="18"/>
    </row>
  </sheetData>
  <mergeCells count="47">
    <mergeCell ref="A14:E14"/>
    <mergeCell ref="A24:E24"/>
    <mergeCell ref="A43:E43"/>
    <mergeCell ref="A1:F1"/>
    <mergeCell ref="D37:E37"/>
    <mergeCell ref="A3:F3"/>
    <mergeCell ref="D10:E10"/>
    <mergeCell ref="A10:B10"/>
    <mergeCell ref="A12:B12"/>
    <mergeCell ref="A25:F25"/>
    <mergeCell ref="A29:F29"/>
    <mergeCell ref="A20:E20"/>
    <mergeCell ref="D26:E26"/>
    <mergeCell ref="A9:F9"/>
    <mergeCell ref="D27:E27"/>
    <mergeCell ref="A41:D41"/>
    <mergeCell ref="D36:E36"/>
    <mergeCell ref="A34:F34"/>
    <mergeCell ref="A33:F33"/>
    <mergeCell ref="D30:E30"/>
    <mergeCell ref="A35:F35"/>
    <mergeCell ref="A40:F40"/>
    <mergeCell ref="D31:E31"/>
    <mergeCell ref="A38:E38"/>
    <mergeCell ref="A39:E39"/>
    <mergeCell ref="A2:F2"/>
    <mergeCell ref="D7:E7"/>
    <mergeCell ref="A8:E8"/>
    <mergeCell ref="D4:E4"/>
    <mergeCell ref="D5:E5"/>
    <mergeCell ref="D6:E6"/>
    <mergeCell ref="A11:B11"/>
    <mergeCell ref="D11:E11"/>
    <mergeCell ref="A32:E32"/>
    <mergeCell ref="A15:C15"/>
    <mergeCell ref="A16:C16"/>
    <mergeCell ref="A17:C17"/>
    <mergeCell ref="A28:E28"/>
    <mergeCell ref="D12:E12"/>
    <mergeCell ref="A18:C18"/>
    <mergeCell ref="A22:B22"/>
    <mergeCell ref="A23:B23"/>
    <mergeCell ref="A21:F21"/>
    <mergeCell ref="D22:E22"/>
    <mergeCell ref="D23:E23"/>
    <mergeCell ref="A19:C19"/>
    <mergeCell ref="A13:E13"/>
  </mergeCells>
  <phoneticPr fontId="0" type="noConversion"/>
  <hyperlinks>
    <hyperlink ref="F14" r:id="rId1" xr:uid="{5FAA42A5-F752-40B6-89C1-60B552B16FB9}"/>
  </hyperlinks>
  <printOptions horizontalCentered="1"/>
  <pageMargins left="0.5" right="0.5" top="0.83" bottom="0.5" header="0.3" footer="0.3"/>
  <pageSetup scale="87" fitToHeight="20" orientation="portrait" r:id="rId2"/>
  <headerFooter>
    <oddHeader>&amp;L&amp;"Times New Roman,Italic"&amp;14&amp;K0070C0Appendix 2&amp;C&amp;"Times New Roman,Bold"&amp;14
Budget Narrative Sample Template&amp;R&amp;"Times New Roman,Italic"&amp;14&amp;K0070C0Required Document</oddHeader>
    <oddFooter>Page &amp;P of &amp;N</oddFooter>
  </headerFooter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B720-D433-488B-A9A2-5EE7DA702FAD}">
  <dimension ref="A1:F43"/>
  <sheetViews>
    <sheetView topLeftCell="A11" workbookViewId="0">
      <selection activeCell="J13" sqref="J13"/>
    </sheetView>
  </sheetViews>
  <sheetFormatPr defaultRowHeight="15" x14ac:dyDescent="0.25"/>
  <cols>
    <col min="1" max="1" width="24.85546875" customWidth="1"/>
    <col min="2" max="2" width="18.85546875" customWidth="1"/>
    <col min="3" max="3" width="14.85546875" customWidth="1"/>
    <col min="4" max="4" width="12.140625" customWidth="1"/>
    <col min="5" max="5" width="15.7109375" customWidth="1"/>
    <col min="6" max="6" width="17" customWidth="1"/>
  </cols>
  <sheetData>
    <row r="1" spans="1:6" x14ac:dyDescent="0.25">
      <c r="A1" s="175" t="s">
        <v>67</v>
      </c>
      <c r="B1" s="175"/>
      <c r="C1" s="175"/>
      <c r="D1" s="175"/>
      <c r="E1" s="175"/>
      <c r="F1" s="175"/>
    </row>
    <row r="2" spans="1:6" ht="15.75" thickBot="1" x14ac:dyDescent="0.3">
      <c r="A2" s="176" t="s">
        <v>68</v>
      </c>
      <c r="B2" s="176"/>
      <c r="C2" s="176"/>
      <c r="D2" s="176"/>
      <c r="E2" s="176"/>
      <c r="F2" s="176"/>
    </row>
    <row r="3" spans="1:6" s="7" customFormat="1" ht="18" customHeight="1" x14ac:dyDescent="0.25">
      <c r="A3" s="163" t="s">
        <v>29</v>
      </c>
      <c r="B3" s="164"/>
      <c r="C3" s="164"/>
      <c r="D3" s="164"/>
      <c r="E3" s="164"/>
      <c r="F3" s="165"/>
    </row>
    <row r="4" spans="1:6" s="9" customFormat="1" ht="31.5" x14ac:dyDescent="0.2">
      <c r="A4" s="22" t="s">
        <v>1</v>
      </c>
      <c r="B4" s="1" t="s">
        <v>2</v>
      </c>
      <c r="C4" s="2" t="s">
        <v>69</v>
      </c>
      <c r="D4" s="122" t="s">
        <v>17</v>
      </c>
      <c r="E4" s="122"/>
      <c r="F4" s="23" t="s">
        <v>30</v>
      </c>
    </row>
    <row r="5" spans="1:6" s="7" customFormat="1" ht="18.75" customHeight="1" x14ac:dyDescent="0.25">
      <c r="A5" s="54" t="s">
        <v>31</v>
      </c>
      <c r="B5" s="51" t="s">
        <v>32</v>
      </c>
      <c r="C5" s="49">
        <v>60600</v>
      </c>
      <c r="D5" s="123">
        <v>1</v>
      </c>
      <c r="E5" s="123"/>
      <c r="F5" s="50">
        <f>(C5*D5)</f>
        <v>60600</v>
      </c>
    </row>
    <row r="6" spans="1:6" s="7" customFormat="1" ht="21" customHeight="1" x14ac:dyDescent="0.25">
      <c r="A6" s="54" t="s">
        <v>36</v>
      </c>
      <c r="B6" s="51" t="s">
        <v>33</v>
      </c>
      <c r="C6" s="49">
        <v>52520</v>
      </c>
      <c r="D6" s="104">
        <v>0.6</v>
      </c>
      <c r="E6" s="124"/>
      <c r="F6" s="50">
        <f>(C6*D6)</f>
        <v>31512</v>
      </c>
    </row>
    <row r="7" spans="1:6" s="7" customFormat="1" ht="22.5" customHeight="1" x14ac:dyDescent="0.25">
      <c r="A7" s="37"/>
      <c r="B7" s="36"/>
      <c r="C7" s="38"/>
      <c r="D7" s="117"/>
      <c r="E7" s="118"/>
      <c r="F7" s="39"/>
    </row>
    <row r="8" spans="1:6" s="7" customFormat="1" ht="16.5" thickBot="1" x14ac:dyDescent="0.3">
      <c r="A8" s="119" t="s">
        <v>41</v>
      </c>
      <c r="B8" s="120"/>
      <c r="C8" s="120"/>
      <c r="D8" s="120"/>
      <c r="E8" s="121"/>
      <c r="F8" s="40">
        <f>F7+F6+F5</f>
        <v>92112</v>
      </c>
    </row>
    <row r="9" spans="1:6" s="7" customFormat="1" ht="16.5" customHeight="1" x14ac:dyDescent="0.25">
      <c r="A9" s="139" t="s">
        <v>22</v>
      </c>
      <c r="B9" s="140"/>
      <c r="C9" s="140"/>
      <c r="D9" s="140"/>
      <c r="E9" s="140"/>
      <c r="F9" s="170"/>
    </row>
    <row r="10" spans="1:6" s="9" customFormat="1" ht="33.75" customHeight="1" x14ac:dyDescent="0.2">
      <c r="A10" s="166" t="s">
        <v>3</v>
      </c>
      <c r="B10" s="167"/>
      <c r="C10" s="2" t="s">
        <v>4</v>
      </c>
      <c r="D10" s="128" t="s">
        <v>5</v>
      </c>
      <c r="E10" s="129"/>
      <c r="F10" s="23" t="s">
        <v>14</v>
      </c>
    </row>
    <row r="11" spans="1:6" s="9" customFormat="1" ht="21.75" customHeight="1" x14ac:dyDescent="0.2">
      <c r="A11" s="102" t="s">
        <v>34</v>
      </c>
      <c r="B11" s="103"/>
      <c r="C11" s="56">
        <f>F5</f>
        <v>60600</v>
      </c>
      <c r="D11" s="104">
        <v>0.189</v>
      </c>
      <c r="E11" s="105"/>
      <c r="F11" s="50">
        <f>C11*D11 + 963</f>
        <v>12416.4</v>
      </c>
    </row>
    <row r="12" spans="1:6" s="7" customFormat="1" ht="21.75" customHeight="1" x14ac:dyDescent="0.25">
      <c r="A12" s="168" t="s">
        <v>35</v>
      </c>
      <c r="B12" s="169"/>
      <c r="C12" s="49">
        <f>F6</f>
        <v>31512</v>
      </c>
      <c r="D12" s="104">
        <v>0.189</v>
      </c>
      <c r="E12" s="124"/>
      <c r="F12" s="50">
        <f>C12*D12 + 963</f>
        <v>6918.768</v>
      </c>
    </row>
    <row r="13" spans="1:6" s="7" customFormat="1" ht="15.75" customHeight="1" thickBot="1" x14ac:dyDescent="0.3">
      <c r="A13" s="119" t="s">
        <v>42</v>
      </c>
      <c r="B13" s="120"/>
      <c r="C13" s="120"/>
      <c r="D13" s="120"/>
      <c r="E13" s="121"/>
      <c r="F13" s="26">
        <f>SUM(F12:F12)</f>
        <v>6918.768</v>
      </c>
    </row>
    <row r="14" spans="1:6" s="7" customFormat="1" x14ac:dyDescent="0.25">
      <c r="A14" s="155" t="s">
        <v>24</v>
      </c>
      <c r="B14" s="156"/>
      <c r="C14" s="156"/>
      <c r="D14" s="156"/>
      <c r="E14" s="156"/>
      <c r="F14" s="87" t="s">
        <v>90</v>
      </c>
    </row>
    <row r="15" spans="1:6" s="9" customFormat="1" ht="50.25" customHeight="1" x14ac:dyDescent="0.2">
      <c r="A15" s="109" t="s">
        <v>6</v>
      </c>
      <c r="B15" s="110"/>
      <c r="C15" s="111"/>
      <c r="D15" s="2" t="s">
        <v>10</v>
      </c>
      <c r="E15" s="4" t="s">
        <v>8</v>
      </c>
      <c r="F15" s="23" t="s">
        <v>15</v>
      </c>
    </row>
    <row r="16" spans="1:6" s="9" customFormat="1" ht="15.75" x14ac:dyDescent="0.2">
      <c r="A16" s="102" t="s">
        <v>38</v>
      </c>
      <c r="B16" s="112"/>
      <c r="C16" s="113"/>
      <c r="D16" s="55">
        <v>1200</v>
      </c>
      <c r="E16" s="52">
        <v>1</v>
      </c>
      <c r="F16" s="62">
        <f>D16*E16</f>
        <v>1200</v>
      </c>
    </row>
    <row r="17" spans="1:6" s="9" customFormat="1" ht="15.75" x14ac:dyDescent="0.2">
      <c r="A17" s="102" t="s">
        <v>39</v>
      </c>
      <c r="B17" s="112"/>
      <c r="C17" s="113"/>
      <c r="D17" s="55">
        <v>188</v>
      </c>
      <c r="E17" s="52">
        <v>3</v>
      </c>
      <c r="F17" s="62">
        <f>D17*E17</f>
        <v>564</v>
      </c>
    </row>
    <row r="18" spans="1:6" s="7" customFormat="1" ht="15.75" x14ac:dyDescent="0.25">
      <c r="A18" s="102" t="s">
        <v>40</v>
      </c>
      <c r="B18" s="112"/>
      <c r="C18" s="113"/>
      <c r="D18" s="55">
        <v>79</v>
      </c>
      <c r="E18" s="52">
        <v>2</v>
      </c>
      <c r="F18" s="62">
        <f>D18*E18</f>
        <v>158</v>
      </c>
    </row>
    <row r="19" spans="1:6" s="7" customFormat="1" ht="15.75" x14ac:dyDescent="0.25">
      <c r="A19" s="102" t="s">
        <v>81</v>
      </c>
      <c r="B19" s="112"/>
      <c r="C19" s="113"/>
      <c r="D19" s="55">
        <v>59.25</v>
      </c>
      <c r="E19" s="52">
        <v>2</v>
      </c>
      <c r="F19" s="69">
        <f>E19*D19</f>
        <v>118.5</v>
      </c>
    </row>
    <row r="20" spans="1:6" s="7" customFormat="1" ht="15.75" x14ac:dyDescent="0.25">
      <c r="A20" s="106" t="s">
        <v>43</v>
      </c>
      <c r="B20" s="107"/>
      <c r="C20" s="107"/>
      <c r="D20" s="107"/>
      <c r="E20" s="108"/>
      <c r="F20" s="81">
        <f>SUM(F16:F19)</f>
        <v>2040.5</v>
      </c>
    </row>
    <row r="21" spans="1:6" s="7" customFormat="1" ht="15.75" x14ac:dyDescent="0.25">
      <c r="A21" s="151" t="s">
        <v>25</v>
      </c>
      <c r="B21" s="152"/>
      <c r="C21" s="152"/>
      <c r="D21" s="152"/>
      <c r="E21" s="152"/>
      <c r="F21" s="141"/>
    </row>
    <row r="22" spans="1:6" s="7" customFormat="1" ht="47.25" x14ac:dyDescent="0.25">
      <c r="A22" s="148" t="s">
        <v>11</v>
      </c>
      <c r="B22" s="111"/>
      <c r="C22" s="4" t="s">
        <v>7</v>
      </c>
      <c r="D22" s="128" t="s">
        <v>8</v>
      </c>
      <c r="E22" s="129"/>
      <c r="F22" s="8" t="s">
        <v>16</v>
      </c>
    </row>
    <row r="23" spans="1:6" s="7" customFormat="1" ht="15.75" x14ac:dyDescent="0.25">
      <c r="A23" s="102" t="s">
        <v>66</v>
      </c>
      <c r="B23" s="173"/>
      <c r="C23" s="68">
        <v>1500</v>
      </c>
      <c r="D23" s="171">
        <v>3</v>
      </c>
      <c r="E23" s="172"/>
      <c r="F23" s="69">
        <f>D23*C23</f>
        <v>4500</v>
      </c>
    </row>
    <row r="24" spans="1:6" s="7" customFormat="1" ht="15.75" x14ac:dyDescent="0.25">
      <c r="A24" s="106" t="s">
        <v>44</v>
      </c>
      <c r="B24" s="107"/>
      <c r="C24" s="107"/>
      <c r="D24" s="107"/>
      <c r="E24" s="108"/>
      <c r="F24" s="60">
        <f>SUM(F23)</f>
        <v>4500</v>
      </c>
    </row>
    <row r="25" spans="1:6" s="7" customFormat="1" ht="15.75" x14ac:dyDescent="0.25">
      <c r="A25" s="151" t="s">
        <v>26</v>
      </c>
      <c r="B25" s="152"/>
      <c r="C25" s="152"/>
      <c r="D25" s="152"/>
      <c r="E25" s="152"/>
      <c r="F25" s="141"/>
    </row>
    <row r="26" spans="1:6" s="7" customFormat="1" ht="47.25" x14ac:dyDescent="0.25">
      <c r="A26" s="148" t="s">
        <v>11</v>
      </c>
      <c r="B26" s="111"/>
      <c r="C26" s="4" t="s">
        <v>7</v>
      </c>
      <c r="D26" s="128" t="s">
        <v>8</v>
      </c>
      <c r="E26" s="129"/>
      <c r="F26" s="23" t="s">
        <v>16</v>
      </c>
    </row>
    <row r="27" spans="1:6" s="7" customFormat="1" ht="15.75" x14ac:dyDescent="0.25">
      <c r="A27" s="102" t="s">
        <v>48</v>
      </c>
      <c r="B27" s="173"/>
      <c r="C27" s="70">
        <v>300</v>
      </c>
      <c r="D27" s="171">
        <v>1</v>
      </c>
      <c r="E27" s="172"/>
      <c r="F27" s="62">
        <f>D27*C27</f>
        <v>300</v>
      </c>
    </row>
    <row r="28" spans="1:6" s="7" customFormat="1" ht="15.75" x14ac:dyDescent="0.25">
      <c r="A28" s="106" t="s">
        <v>45</v>
      </c>
      <c r="B28" s="107"/>
      <c r="C28" s="107"/>
      <c r="D28" s="107"/>
      <c r="E28" s="108"/>
      <c r="F28" s="59">
        <f>SUM(F27:F27)</f>
        <v>300</v>
      </c>
    </row>
    <row r="29" spans="1:6" s="7" customFormat="1" ht="15.75" customHeight="1" x14ac:dyDescent="0.25">
      <c r="A29" s="151" t="s">
        <v>27</v>
      </c>
      <c r="B29" s="152"/>
      <c r="C29" s="152"/>
      <c r="D29" s="152"/>
      <c r="E29" s="152"/>
      <c r="F29" s="141"/>
    </row>
    <row r="30" spans="1:6" s="7" customFormat="1" ht="51.75" customHeight="1" x14ac:dyDescent="0.25">
      <c r="A30" s="174" t="s">
        <v>12</v>
      </c>
      <c r="B30" s="113"/>
      <c r="C30" s="6" t="s">
        <v>9</v>
      </c>
      <c r="D30" s="128" t="s">
        <v>8</v>
      </c>
      <c r="E30" s="129"/>
      <c r="F30" s="23" t="s">
        <v>16</v>
      </c>
    </row>
    <row r="31" spans="1:6" s="10" customFormat="1" ht="15.75" x14ac:dyDescent="0.2">
      <c r="A31" s="102" t="s">
        <v>37</v>
      </c>
      <c r="B31" s="113"/>
      <c r="C31" s="47">
        <v>5000</v>
      </c>
      <c r="D31" s="142">
        <v>5</v>
      </c>
      <c r="E31" s="143"/>
      <c r="F31" s="48">
        <f>C31*D31</f>
        <v>25000</v>
      </c>
    </row>
    <row r="32" spans="1:6" s="7" customFormat="1" ht="21" customHeight="1" thickBot="1" x14ac:dyDescent="0.3">
      <c r="A32" s="106" t="s">
        <v>46</v>
      </c>
      <c r="B32" s="107"/>
      <c r="C32" s="107"/>
      <c r="D32" s="107"/>
      <c r="E32" s="108"/>
      <c r="F32" s="27">
        <f>SUM(F31:F31)</f>
        <v>25000</v>
      </c>
    </row>
    <row r="33" spans="1:6" s="7" customFormat="1" ht="15.75" x14ac:dyDescent="0.25">
      <c r="A33" s="133" t="s">
        <v>19</v>
      </c>
      <c r="B33" s="134"/>
      <c r="C33" s="134"/>
      <c r="D33" s="134"/>
      <c r="E33" s="134"/>
      <c r="F33" s="135"/>
    </row>
    <row r="34" spans="1:6" s="7" customFormat="1" ht="16.5" thickBot="1" x14ac:dyDescent="0.3">
      <c r="A34" s="130"/>
      <c r="B34" s="131"/>
      <c r="C34" s="131"/>
      <c r="D34" s="131"/>
      <c r="E34" s="131"/>
      <c r="F34" s="132"/>
    </row>
    <row r="35" spans="1:6" s="7" customFormat="1" ht="15.75" x14ac:dyDescent="0.25">
      <c r="A35" s="136" t="s">
        <v>28</v>
      </c>
      <c r="B35" s="137"/>
      <c r="C35" s="137"/>
      <c r="D35" s="137"/>
      <c r="E35" s="137"/>
      <c r="F35" s="138"/>
    </row>
    <row r="36" spans="1:6" s="7" customFormat="1" ht="51" customHeight="1" x14ac:dyDescent="0.25">
      <c r="A36" s="148" t="s">
        <v>11</v>
      </c>
      <c r="B36" s="111"/>
      <c r="C36" s="4" t="s">
        <v>7</v>
      </c>
      <c r="D36" s="128" t="s">
        <v>8</v>
      </c>
      <c r="E36" s="129"/>
      <c r="F36" s="23" t="s">
        <v>16</v>
      </c>
    </row>
    <row r="37" spans="1:6" s="9" customFormat="1" ht="21" customHeight="1" x14ac:dyDescent="0.2">
      <c r="A37" s="178"/>
      <c r="B37" s="113"/>
      <c r="C37" s="43"/>
      <c r="D37" s="162"/>
      <c r="E37" s="111"/>
      <c r="F37" s="66"/>
    </row>
    <row r="38" spans="1:6" s="9" customFormat="1" ht="20.25" customHeight="1" thickBot="1" x14ac:dyDescent="0.25">
      <c r="A38" s="106" t="s">
        <v>47</v>
      </c>
      <c r="B38" s="107"/>
      <c r="C38" s="107"/>
      <c r="D38" s="107"/>
      <c r="E38" s="108"/>
      <c r="F38" s="57">
        <f>F37</f>
        <v>0</v>
      </c>
    </row>
    <row r="39" spans="1:6" s="7" customFormat="1" ht="16.5" thickBot="1" x14ac:dyDescent="0.3">
      <c r="A39" s="157" t="s">
        <v>13</v>
      </c>
      <c r="B39" s="158"/>
      <c r="C39" s="158"/>
      <c r="D39" s="158"/>
      <c r="E39" s="177"/>
      <c r="F39" s="78">
        <f>F38+F32+F28+F24+F20+F13+F8</f>
        <v>130871.268</v>
      </c>
    </row>
    <row r="40" spans="1:6" s="7" customFormat="1" ht="15.75" customHeight="1" x14ac:dyDescent="0.25">
      <c r="A40" s="139" t="s">
        <v>21</v>
      </c>
      <c r="B40" s="140"/>
      <c r="C40" s="140"/>
      <c r="D40" s="140"/>
      <c r="E40" s="140"/>
      <c r="F40" s="141"/>
    </row>
    <row r="41" spans="1:6" s="7" customFormat="1" ht="15.75" customHeight="1" thickBot="1" x14ac:dyDescent="0.3">
      <c r="A41" s="125" t="s">
        <v>18</v>
      </c>
      <c r="B41" s="126"/>
      <c r="C41" s="126"/>
      <c r="D41" s="127"/>
      <c r="E41" s="65">
        <v>0.46500000000000002</v>
      </c>
      <c r="F41" s="77">
        <f>(F39-F24)*E41</f>
        <v>58762.639620000002</v>
      </c>
    </row>
    <row r="42" spans="1:6" s="7" customFormat="1" ht="24.95" customHeight="1" thickBot="1" x14ac:dyDescent="0.3">
      <c r="A42" s="34"/>
      <c r="B42" s="34"/>
      <c r="C42" s="34"/>
      <c r="D42" s="34"/>
      <c r="E42" s="34"/>
      <c r="F42" s="58"/>
    </row>
    <row r="43" spans="1:6" ht="16.5" thickBot="1" x14ac:dyDescent="0.3">
      <c r="A43" s="157" t="s">
        <v>20</v>
      </c>
      <c r="B43" s="158"/>
      <c r="C43" s="158"/>
      <c r="D43" s="158"/>
      <c r="E43" s="159"/>
      <c r="F43" s="79">
        <f>F41+F39</f>
        <v>189633.90762000001</v>
      </c>
    </row>
  </sheetData>
  <mergeCells count="53">
    <mergeCell ref="A1:F1"/>
    <mergeCell ref="A2:F2"/>
    <mergeCell ref="A40:F40"/>
    <mergeCell ref="A41:D41"/>
    <mergeCell ref="A43:E43"/>
    <mergeCell ref="D36:E36"/>
    <mergeCell ref="A38:E38"/>
    <mergeCell ref="A39:E39"/>
    <mergeCell ref="A36:B36"/>
    <mergeCell ref="A37:B37"/>
    <mergeCell ref="D37:E37"/>
    <mergeCell ref="A33:F33"/>
    <mergeCell ref="A34:F34"/>
    <mergeCell ref="A35:F35"/>
    <mergeCell ref="D30:E30"/>
    <mergeCell ref="D31:E31"/>
    <mergeCell ref="A32:E32"/>
    <mergeCell ref="A30:B30"/>
    <mergeCell ref="A31:B31"/>
    <mergeCell ref="D27:E27"/>
    <mergeCell ref="A28:E28"/>
    <mergeCell ref="A29:F29"/>
    <mergeCell ref="A27:B27"/>
    <mergeCell ref="A24:E24"/>
    <mergeCell ref="A25:F25"/>
    <mergeCell ref="D26:E26"/>
    <mergeCell ref="A26:B26"/>
    <mergeCell ref="A22:B22"/>
    <mergeCell ref="D22:E22"/>
    <mergeCell ref="A23:B23"/>
    <mergeCell ref="D23:E23"/>
    <mergeCell ref="A17:C17"/>
    <mergeCell ref="A18:C18"/>
    <mergeCell ref="A20:E20"/>
    <mergeCell ref="A21:F21"/>
    <mergeCell ref="A13:E13"/>
    <mergeCell ref="A15:C15"/>
    <mergeCell ref="A16:C16"/>
    <mergeCell ref="A19:C19"/>
    <mergeCell ref="A14:E14"/>
    <mergeCell ref="A11:B11"/>
    <mergeCell ref="D11:E11"/>
    <mergeCell ref="A12:B12"/>
    <mergeCell ref="D12:E12"/>
    <mergeCell ref="A9:F9"/>
    <mergeCell ref="A10:B10"/>
    <mergeCell ref="D10:E10"/>
    <mergeCell ref="D6:E6"/>
    <mergeCell ref="D7:E7"/>
    <mergeCell ref="A8:E8"/>
    <mergeCell ref="A3:F3"/>
    <mergeCell ref="D4:E4"/>
    <mergeCell ref="D5:E5"/>
  </mergeCells>
  <hyperlinks>
    <hyperlink ref="F14" r:id="rId1" xr:uid="{5AE74612-4CA4-4704-93B6-CE54580FB6A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87A85-02B5-45FA-A403-73AB0BF0489C}">
  <dimension ref="A1:F44"/>
  <sheetViews>
    <sheetView topLeftCell="A4" workbookViewId="0">
      <selection activeCell="F14" sqref="F14"/>
    </sheetView>
  </sheetViews>
  <sheetFormatPr defaultRowHeight="15" x14ac:dyDescent="0.25"/>
  <cols>
    <col min="1" max="1" width="25.140625" customWidth="1"/>
    <col min="2" max="2" width="15.5703125" customWidth="1"/>
    <col min="3" max="3" width="14.140625" customWidth="1"/>
    <col min="4" max="4" width="15" customWidth="1"/>
    <col min="5" max="5" width="11" customWidth="1"/>
    <col min="6" max="6" width="19" customWidth="1"/>
  </cols>
  <sheetData>
    <row r="1" spans="1:6" x14ac:dyDescent="0.25">
      <c r="A1" s="175" t="s">
        <v>67</v>
      </c>
      <c r="B1" s="175"/>
      <c r="C1" s="175"/>
      <c r="D1" s="175"/>
      <c r="E1" s="175"/>
      <c r="F1" s="175"/>
    </row>
    <row r="2" spans="1:6" ht="15.75" thickBot="1" x14ac:dyDescent="0.3">
      <c r="A2" s="176" t="s">
        <v>68</v>
      </c>
      <c r="B2" s="176"/>
      <c r="C2" s="176"/>
      <c r="D2" s="176"/>
      <c r="E2" s="176"/>
      <c r="F2" s="176"/>
    </row>
    <row r="3" spans="1:6" s="7" customFormat="1" ht="18" customHeight="1" x14ac:dyDescent="0.25">
      <c r="A3" s="163" t="s">
        <v>29</v>
      </c>
      <c r="B3" s="164"/>
      <c r="C3" s="164"/>
      <c r="D3" s="164"/>
      <c r="E3" s="164"/>
      <c r="F3" s="165"/>
    </row>
    <row r="4" spans="1:6" s="9" customFormat="1" ht="31.5" x14ac:dyDescent="0.2">
      <c r="A4" s="22" t="s">
        <v>1</v>
      </c>
      <c r="B4" s="1" t="s">
        <v>2</v>
      </c>
      <c r="C4" s="2" t="s">
        <v>69</v>
      </c>
      <c r="D4" s="122" t="s">
        <v>17</v>
      </c>
      <c r="E4" s="122"/>
      <c r="F4" s="23" t="s">
        <v>30</v>
      </c>
    </row>
    <row r="5" spans="1:6" s="7" customFormat="1" ht="15.75" x14ac:dyDescent="0.25">
      <c r="A5" s="54" t="s">
        <v>31</v>
      </c>
      <c r="B5" s="51" t="s">
        <v>32</v>
      </c>
      <c r="C5" s="49">
        <v>61206</v>
      </c>
      <c r="D5" s="123">
        <v>1</v>
      </c>
      <c r="E5" s="123"/>
      <c r="F5" s="50">
        <f>(C5*D5)</f>
        <v>61206</v>
      </c>
    </row>
    <row r="6" spans="1:6" s="7" customFormat="1" ht="15.75" x14ac:dyDescent="0.25">
      <c r="A6" s="54" t="s">
        <v>36</v>
      </c>
      <c r="B6" s="51" t="s">
        <v>33</v>
      </c>
      <c r="C6" s="49">
        <v>53045</v>
      </c>
      <c r="D6" s="104">
        <v>0.6</v>
      </c>
      <c r="E6" s="124"/>
      <c r="F6" s="50">
        <f>(C6*D6)</f>
        <v>31827</v>
      </c>
    </row>
    <row r="7" spans="1:6" s="7" customFormat="1" ht="22.5" customHeight="1" x14ac:dyDescent="0.25">
      <c r="A7" s="37"/>
      <c r="B7" s="36"/>
      <c r="C7" s="38"/>
      <c r="D7" s="117"/>
      <c r="E7" s="118"/>
      <c r="F7" s="39"/>
    </row>
    <row r="8" spans="1:6" s="7" customFormat="1" ht="16.5" thickBot="1" x14ac:dyDescent="0.3">
      <c r="A8" s="119" t="s">
        <v>41</v>
      </c>
      <c r="B8" s="120"/>
      <c r="C8" s="120"/>
      <c r="D8" s="120"/>
      <c r="E8" s="121"/>
      <c r="F8" s="40">
        <f>F7+F6+F5</f>
        <v>93033</v>
      </c>
    </row>
    <row r="9" spans="1:6" s="7" customFormat="1" ht="16.5" customHeight="1" x14ac:dyDescent="0.25">
      <c r="A9" s="139" t="s">
        <v>22</v>
      </c>
      <c r="B9" s="140"/>
      <c r="C9" s="140"/>
      <c r="D9" s="140"/>
      <c r="E9" s="140"/>
      <c r="F9" s="170"/>
    </row>
    <row r="10" spans="1:6" s="9" customFormat="1" ht="33.75" customHeight="1" x14ac:dyDescent="0.2">
      <c r="A10" s="166" t="s">
        <v>3</v>
      </c>
      <c r="B10" s="167"/>
      <c r="C10" s="2" t="s">
        <v>4</v>
      </c>
      <c r="D10" s="128" t="s">
        <v>5</v>
      </c>
      <c r="E10" s="129"/>
      <c r="F10" s="23" t="s">
        <v>14</v>
      </c>
    </row>
    <row r="11" spans="1:6" s="9" customFormat="1" ht="15.75" x14ac:dyDescent="0.2">
      <c r="A11" s="102" t="s">
        <v>34</v>
      </c>
      <c r="B11" s="103"/>
      <c r="C11" s="56">
        <f>F5</f>
        <v>61206</v>
      </c>
      <c r="D11" s="104">
        <v>0.189</v>
      </c>
      <c r="E11" s="105"/>
      <c r="F11" s="50">
        <f>C11*D11 + 963</f>
        <v>12530.933999999999</v>
      </c>
    </row>
    <row r="12" spans="1:6" s="7" customFormat="1" ht="15.75" x14ac:dyDescent="0.25">
      <c r="A12" s="168" t="s">
        <v>35</v>
      </c>
      <c r="B12" s="169"/>
      <c r="C12" s="49">
        <f>F6</f>
        <v>31827</v>
      </c>
      <c r="D12" s="104">
        <v>0.189</v>
      </c>
      <c r="E12" s="124"/>
      <c r="F12" s="50">
        <f>C12*D12 + 963</f>
        <v>6978.3029999999999</v>
      </c>
    </row>
    <row r="13" spans="1:6" s="7" customFormat="1" ht="15.75" customHeight="1" thickBot="1" x14ac:dyDescent="0.3">
      <c r="A13" s="119" t="s">
        <v>42</v>
      </c>
      <c r="B13" s="120"/>
      <c r="C13" s="120"/>
      <c r="D13" s="120"/>
      <c r="E13" s="121"/>
      <c r="F13" s="26">
        <f>SUM(F12:F12)</f>
        <v>6978.3029999999999</v>
      </c>
    </row>
    <row r="14" spans="1:6" s="7" customFormat="1" x14ac:dyDescent="0.25">
      <c r="A14" s="155" t="s">
        <v>24</v>
      </c>
      <c r="B14" s="156"/>
      <c r="C14" s="156"/>
      <c r="D14" s="156"/>
      <c r="E14" s="156"/>
      <c r="F14" s="87" t="s">
        <v>90</v>
      </c>
    </row>
    <row r="15" spans="1:6" s="9" customFormat="1" ht="50.25" customHeight="1" x14ac:dyDescent="0.2">
      <c r="A15" s="109" t="s">
        <v>6</v>
      </c>
      <c r="B15" s="110"/>
      <c r="C15" s="111"/>
      <c r="D15" s="2" t="s">
        <v>10</v>
      </c>
      <c r="E15" s="4" t="s">
        <v>8</v>
      </c>
      <c r="F15" s="23" t="s">
        <v>15</v>
      </c>
    </row>
    <row r="16" spans="1:6" s="9" customFormat="1" ht="15.75" x14ac:dyDescent="0.2">
      <c r="A16" s="102" t="s">
        <v>83</v>
      </c>
      <c r="B16" s="112"/>
      <c r="C16" s="113"/>
      <c r="D16" s="55">
        <v>850</v>
      </c>
      <c r="E16" s="52">
        <v>1</v>
      </c>
      <c r="F16" s="62">
        <f>D16*E16</f>
        <v>850</v>
      </c>
    </row>
    <row r="17" spans="1:6" s="9" customFormat="1" ht="15.75" x14ac:dyDescent="0.2">
      <c r="A17" s="102" t="s">
        <v>84</v>
      </c>
      <c r="B17" s="112"/>
      <c r="C17" s="113"/>
      <c r="D17" s="55">
        <v>161</v>
      </c>
      <c r="E17" s="52">
        <v>3</v>
      </c>
      <c r="F17" s="62">
        <f>D17*E17</f>
        <v>483</v>
      </c>
    </row>
    <row r="18" spans="1:6" s="7" customFormat="1" ht="15.75" x14ac:dyDescent="0.25">
      <c r="A18" s="102" t="s">
        <v>85</v>
      </c>
      <c r="B18" s="112"/>
      <c r="C18" s="113"/>
      <c r="D18" s="55">
        <v>74</v>
      </c>
      <c r="E18" s="52">
        <v>2</v>
      </c>
      <c r="F18" s="62">
        <f>D18*E18</f>
        <v>148</v>
      </c>
    </row>
    <row r="19" spans="1:6" s="7" customFormat="1" ht="15.75" x14ac:dyDescent="0.25">
      <c r="A19" s="102" t="s">
        <v>86</v>
      </c>
      <c r="B19" s="112"/>
      <c r="C19" s="113"/>
      <c r="D19" s="55">
        <v>55.5</v>
      </c>
      <c r="E19" s="52">
        <v>2</v>
      </c>
      <c r="F19" s="69">
        <f>E19*D19</f>
        <v>111</v>
      </c>
    </row>
    <row r="20" spans="1:6" s="7" customFormat="1" ht="15.75" x14ac:dyDescent="0.25">
      <c r="A20" s="106" t="s">
        <v>43</v>
      </c>
      <c r="B20" s="107"/>
      <c r="C20" s="107"/>
      <c r="D20" s="107"/>
      <c r="E20" s="108"/>
      <c r="F20" s="75">
        <f>SUM(F16:F19)</f>
        <v>1592</v>
      </c>
    </row>
    <row r="21" spans="1:6" s="7" customFormat="1" ht="15.75" x14ac:dyDescent="0.25">
      <c r="A21" s="151" t="s">
        <v>25</v>
      </c>
      <c r="B21" s="152"/>
      <c r="C21" s="152"/>
      <c r="D21" s="152"/>
      <c r="E21" s="152"/>
      <c r="F21" s="141"/>
    </row>
    <row r="22" spans="1:6" s="7" customFormat="1" ht="47.25" x14ac:dyDescent="0.25">
      <c r="A22" s="148" t="s">
        <v>11</v>
      </c>
      <c r="B22" s="111"/>
      <c r="C22" s="4" t="s">
        <v>7</v>
      </c>
      <c r="D22" s="128" t="s">
        <v>8</v>
      </c>
      <c r="E22" s="129"/>
      <c r="F22" s="8" t="s">
        <v>16</v>
      </c>
    </row>
    <row r="23" spans="1:6" s="7" customFormat="1" ht="15.75" x14ac:dyDescent="0.25">
      <c r="A23" s="102" t="s">
        <v>71</v>
      </c>
      <c r="B23" s="173"/>
      <c r="C23" s="68">
        <v>765</v>
      </c>
      <c r="D23" s="171">
        <v>2</v>
      </c>
      <c r="E23" s="172"/>
      <c r="F23" s="69">
        <f>D23*C23</f>
        <v>1530</v>
      </c>
    </row>
    <row r="24" spans="1:6" s="7" customFormat="1" ht="15.75" x14ac:dyDescent="0.25">
      <c r="A24" s="179" t="s">
        <v>72</v>
      </c>
      <c r="B24" s="180"/>
      <c r="C24" s="68">
        <v>5850</v>
      </c>
      <c r="D24" s="171">
        <v>1</v>
      </c>
      <c r="E24" s="111"/>
      <c r="F24" s="69">
        <f>D24*C24</f>
        <v>5850</v>
      </c>
    </row>
    <row r="25" spans="1:6" s="7" customFormat="1" ht="15.75" x14ac:dyDescent="0.25">
      <c r="A25" s="106" t="s">
        <v>44</v>
      </c>
      <c r="B25" s="107"/>
      <c r="C25" s="107"/>
      <c r="D25" s="107"/>
      <c r="E25" s="108"/>
      <c r="F25" s="60">
        <f>SUM(F23:F24)</f>
        <v>7380</v>
      </c>
    </row>
    <row r="26" spans="1:6" s="7" customFormat="1" ht="15.75" x14ac:dyDescent="0.25">
      <c r="A26" s="151" t="s">
        <v>26</v>
      </c>
      <c r="B26" s="152"/>
      <c r="C26" s="152"/>
      <c r="D26" s="152"/>
      <c r="E26" s="152"/>
      <c r="F26" s="141"/>
    </row>
    <row r="27" spans="1:6" s="7" customFormat="1" ht="47.25" x14ac:dyDescent="0.25">
      <c r="A27" s="148" t="s">
        <v>11</v>
      </c>
      <c r="B27" s="111"/>
      <c r="C27" s="4" t="s">
        <v>7</v>
      </c>
      <c r="D27" s="128" t="s">
        <v>8</v>
      </c>
      <c r="E27" s="129"/>
      <c r="F27" s="23" t="s">
        <v>16</v>
      </c>
    </row>
    <row r="28" spans="1:6" s="7" customFormat="1" ht="16.5" thickBot="1" x14ac:dyDescent="0.3">
      <c r="A28" s="102" t="s">
        <v>70</v>
      </c>
      <c r="B28" s="173"/>
      <c r="C28" s="72">
        <v>225</v>
      </c>
      <c r="D28" s="171">
        <v>4</v>
      </c>
      <c r="E28" s="172"/>
      <c r="F28" s="62">
        <f>D28*C28</f>
        <v>900</v>
      </c>
    </row>
    <row r="29" spans="1:6" s="7" customFormat="1" ht="15.75" x14ac:dyDescent="0.25">
      <c r="A29" s="106" t="s">
        <v>45</v>
      </c>
      <c r="B29" s="107"/>
      <c r="C29" s="107"/>
      <c r="D29" s="107"/>
      <c r="E29" s="108"/>
      <c r="F29" s="59">
        <f>SUM(F28:F28)</f>
        <v>900</v>
      </c>
    </row>
    <row r="30" spans="1:6" s="7" customFormat="1" ht="15.75" customHeight="1" x14ac:dyDescent="0.25">
      <c r="A30" s="151" t="s">
        <v>27</v>
      </c>
      <c r="B30" s="152"/>
      <c r="C30" s="152"/>
      <c r="D30" s="152"/>
      <c r="E30" s="152"/>
      <c r="F30" s="141"/>
    </row>
    <row r="31" spans="1:6" s="7" customFormat="1" ht="51.75" customHeight="1" x14ac:dyDescent="0.25">
      <c r="A31" s="174" t="s">
        <v>12</v>
      </c>
      <c r="B31" s="113"/>
      <c r="C31" s="6" t="s">
        <v>9</v>
      </c>
      <c r="D31" s="128" t="s">
        <v>8</v>
      </c>
      <c r="E31" s="129"/>
      <c r="F31" s="23" t="s">
        <v>16</v>
      </c>
    </row>
    <row r="32" spans="1:6" s="10" customFormat="1" ht="15.75" x14ac:dyDescent="0.2">
      <c r="A32" s="102" t="s">
        <v>37</v>
      </c>
      <c r="B32" s="113"/>
      <c r="C32" s="47">
        <v>5000</v>
      </c>
      <c r="D32" s="142">
        <v>5</v>
      </c>
      <c r="E32" s="143"/>
      <c r="F32" s="48">
        <f>C32*D32</f>
        <v>25000</v>
      </c>
    </row>
    <row r="33" spans="1:6" s="7" customFormat="1" ht="16.5" thickBot="1" x14ac:dyDescent="0.3">
      <c r="A33" s="106" t="s">
        <v>46</v>
      </c>
      <c r="B33" s="107"/>
      <c r="C33" s="107"/>
      <c r="D33" s="107"/>
      <c r="E33" s="108"/>
      <c r="F33" s="27">
        <f>SUM(F32:F32)</f>
        <v>25000</v>
      </c>
    </row>
    <row r="34" spans="1:6" s="7" customFormat="1" ht="15.75" x14ac:dyDescent="0.25">
      <c r="A34" s="133" t="s">
        <v>19</v>
      </c>
      <c r="B34" s="134"/>
      <c r="C34" s="134"/>
      <c r="D34" s="134"/>
      <c r="E34" s="134"/>
      <c r="F34" s="135"/>
    </row>
    <row r="35" spans="1:6" s="7" customFormat="1" ht="16.5" thickBot="1" x14ac:dyDescent="0.3">
      <c r="A35" s="130"/>
      <c r="B35" s="131"/>
      <c r="C35" s="131"/>
      <c r="D35" s="131"/>
      <c r="E35" s="131"/>
      <c r="F35" s="132"/>
    </row>
    <row r="36" spans="1:6" s="7" customFormat="1" ht="15.75" x14ac:dyDescent="0.25">
      <c r="A36" s="136" t="s">
        <v>28</v>
      </c>
      <c r="B36" s="137"/>
      <c r="C36" s="137"/>
      <c r="D36" s="137"/>
      <c r="E36" s="137"/>
      <c r="F36" s="138"/>
    </row>
    <row r="37" spans="1:6" s="7" customFormat="1" ht="51" customHeight="1" x14ac:dyDescent="0.25">
      <c r="A37" s="148" t="s">
        <v>11</v>
      </c>
      <c r="B37" s="111"/>
      <c r="C37" s="4" t="s">
        <v>7</v>
      </c>
      <c r="D37" s="128" t="s">
        <v>8</v>
      </c>
      <c r="E37" s="129"/>
      <c r="F37" s="23" t="s">
        <v>16</v>
      </c>
    </row>
    <row r="38" spans="1:6" s="9" customFormat="1" ht="21" customHeight="1" x14ac:dyDescent="0.2">
      <c r="A38" s="178"/>
      <c r="B38" s="113"/>
      <c r="C38" s="43"/>
      <c r="D38" s="162"/>
      <c r="E38" s="111"/>
      <c r="F38" s="66"/>
    </row>
    <row r="39" spans="1:6" s="9" customFormat="1" ht="16.5" thickBot="1" x14ac:dyDescent="0.25">
      <c r="A39" s="106" t="s">
        <v>47</v>
      </c>
      <c r="B39" s="107"/>
      <c r="C39" s="107"/>
      <c r="D39" s="107"/>
      <c r="E39" s="108"/>
      <c r="F39" s="57">
        <f>F38</f>
        <v>0</v>
      </c>
    </row>
    <row r="40" spans="1:6" s="7" customFormat="1" ht="16.5" thickBot="1" x14ac:dyDescent="0.3">
      <c r="A40" s="157" t="s">
        <v>13</v>
      </c>
      <c r="B40" s="158"/>
      <c r="C40" s="158"/>
      <c r="D40" s="158"/>
      <c r="E40" s="177"/>
      <c r="F40" s="78">
        <f>F39+F33+F29+F25+F20+F13+F8</f>
        <v>134883.30300000001</v>
      </c>
    </row>
    <row r="41" spans="1:6" s="7" customFormat="1" ht="15.75" customHeight="1" x14ac:dyDescent="0.25">
      <c r="A41" s="139" t="s">
        <v>21</v>
      </c>
      <c r="B41" s="140"/>
      <c r="C41" s="140"/>
      <c r="D41" s="140"/>
      <c r="E41" s="140"/>
      <c r="F41" s="141"/>
    </row>
    <row r="42" spans="1:6" s="7" customFormat="1" ht="15.75" customHeight="1" thickBot="1" x14ac:dyDescent="0.3">
      <c r="A42" s="125" t="s">
        <v>18</v>
      </c>
      <c r="B42" s="126"/>
      <c r="C42" s="126"/>
      <c r="D42" s="127"/>
      <c r="E42" s="65">
        <v>0.46500000000000002</v>
      </c>
      <c r="F42" s="77">
        <f>(F40-F25)*E42</f>
        <v>59289.035895000008</v>
      </c>
    </row>
    <row r="43" spans="1:6" s="7" customFormat="1" ht="24.95" customHeight="1" thickBot="1" x14ac:dyDescent="0.3">
      <c r="A43" s="34"/>
      <c r="B43" s="34"/>
      <c r="C43" s="34"/>
      <c r="D43" s="34"/>
      <c r="E43" s="34"/>
      <c r="F43" s="58"/>
    </row>
    <row r="44" spans="1:6" ht="16.5" thickBot="1" x14ac:dyDescent="0.3">
      <c r="A44" s="157" t="s">
        <v>20</v>
      </c>
      <c r="B44" s="158"/>
      <c r="C44" s="158"/>
      <c r="D44" s="158"/>
      <c r="E44" s="159"/>
      <c r="F44" s="76">
        <f>F42+F40</f>
        <v>194172.33889500002</v>
      </c>
    </row>
  </sheetData>
  <mergeCells count="55">
    <mergeCell ref="A1:F1"/>
    <mergeCell ref="A2:F2"/>
    <mergeCell ref="A24:B24"/>
    <mergeCell ref="D24:E24"/>
    <mergeCell ref="A41:F41"/>
    <mergeCell ref="A34:F34"/>
    <mergeCell ref="A35:F35"/>
    <mergeCell ref="A36:F36"/>
    <mergeCell ref="D31:E31"/>
    <mergeCell ref="D32:E32"/>
    <mergeCell ref="A33:E33"/>
    <mergeCell ref="A31:B31"/>
    <mergeCell ref="A32:B32"/>
    <mergeCell ref="D28:E28"/>
    <mergeCell ref="A29:E29"/>
    <mergeCell ref="A30:F30"/>
    <mergeCell ref="A42:D42"/>
    <mergeCell ref="A44:E44"/>
    <mergeCell ref="D37:E37"/>
    <mergeCell ref="A39:E39"/>
    <mergeCell ref="A40:E40"/>
    <mergeCell ref="A37:B37"/>
    <mergeCell ref="A38:B38"/>
    <mergeCell ref="D38:E38"/>
    <mergeCell ref="A28:B28"/>
    <mergeCell ref="A25:E25"/>
    <mergeCell ref="A26:F26"/>
    <mergeCell ref="D27:E27"/>
    <mergeCell ref="A27:B27"/>
    <mergeCell ref="D12:E12"/>
    <mergeCell ref="A22:B22"/>
    <mergeCell ref="D22:E22"/>
    <mergeCell ref="A23:B23"/>
    <mergeCell ref="D23:E23"/>
    <mergeCell ref="A17:C17"/>
    <mergeCell ref="A18:C18"/>
    <mergeCell ref="A20:E20"/>
    <mergeCell ref="A21:F21"/>
    <mergeCell ref="A14:E14"/>
    <mergeCell ref="A3:F3"/>
    <mergeCell ref="D4:E4"/>
    <mergeCell ref="D5:E5"/>
    <mergeCell ref="A19:C19"/>
    <mergeCell ref="A9:F9"/>
    <mergeCell ref="A10:B10"/>
    <mergeCell ref="D10:E10"/>
    <mergeCell ref="D6:E6"/>
    <mergeCell ref="D7:E7"/>
    <mergeCell ref="A8:E8"/>
    <mergeCell ref="A13:E13"/>
    <mergeCell ref="A15:C15"/>
    <mergeCell ref="A16:C16"/>
    <mergeCell ref="A11:B11"/>
    <mergeCell ref="D11:E11"/>
    <mergeCell ref="A12:B12"/>
  </mergeCells>
  <hyperlinks>
    <hyperlink ref="F14" r:id="rId1" xr:uid="{39AE4E53-C66D-4B0C-AB52-BEC9ACB558CF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DE0F-3B23-4673-9A2C-59CEF453C64E}">
  <dimension ref="A1:F44"/>
  <sheetViews>
    <sheetView topLeftCell="A5" workbookViewId="0">
      <selection activeCell="J24" sqref="J24"/>
    </sheetView>
  </sheetViews>
  <sheetFormatPr defaultRowHeight="15" x14ac:dyDescent="0.25"/>
  <cols>
    <col min="1" max="1" width="21.140625" customWidth="1"/>
    <col min="2" max="2" width="15.5703125" customWidth="1"/>
    <col min="3" max="3" width="16.7109375" customWidth="1"/>
    <col min="4" max="4" width="11.42578125" customWidth="1"/>
    <col min="5" max="5" width="13.42578125" customWidth="1"/>
    <col min="6" max="6" width="20" customWidth="1"/>
  </cols>
  <sheetData>
    <row r="1" spans="1:6" x14ac:dyDescent="0.25">
      <c r="A1" s="175" t="s">
        <v>67</v>
      </c>
      <c r="B1" s="175"/>
      <c r="C1" s="175"/>
      <c r="D1" s="175"/>
      <c r="E1" s="175"/>
      <c r="F1" s="175"/>
    </row>
    <row r="2" spans="1:6" s="7" customFormat="1" ht="18" customHeight="1" thickBot="1" x14ac:dyDescent="0.3">
      <c r="A2" s="176" t="s">
        <v>68</v>
      </c>
      <c r="B2" s="176"/>
      <c r="C2" s="176"/>
      <c r="D2" s="176"/>
      <c r="E2" s="176"/>
      <c r="F2" s="176"/>
    </row>
    <row r="3" spans="1:6" s="9" customFormat="1" ht="15.75" x14ac:dyDescent="0.2">
      <c r="A3" s="163" t="s">
        <v>29</v>
      </c>
      <c r="B3" s="164"/>
      <c r="C3" s="164"/>
      <c r="D3" s="164"/>
      <c r="E3" s="164"/>
      <c r="F3" s="165"/>
    </row>
    <row r="4" spans="1:6" s="7" customFormat="1" ht="18.75" customHeight="1" x14ac:dyDescent="0.25">
      <c r="A4" s="22" t="s">
        <v>1</v>
      </c>
      <c r="B4" s="1" t="s">
        <v>2</v>
      </c>
      <c r="C4" s="2" t="s">
        <v>69</v>
      </c>
      <c r="D4" s="122" t="s">
        <v>17</v>
      </c>
      <c r="E4" s="122"/>
      <c r="F4" s="23" t="s">
        <v>30</v>
      </c>
    </row>
    <row r="5" spans="1:6" s="7" customFormat="1" ht="21" customHeight="1" x14ac:dyDescent="0.25">
      <c r="A5" s="54" t="s">
        <v>31</v>
      </c>
      <c r="B5" s="51" t="s">
        <v>32</v>
      </c>
      <c r="C5" s="49">
        <v>61818</v>
      </c>
      <c r="D5" s="123">
        <v>1</v>
      </c>
      <c r="E5" s="123"/>
      <c r="F5" s="50">
        <f>(C5*D5)</f>
        <v>61818</v>
      </c>
    </row>
    <row r="6" spans="1:6" s="7" customFormat="1" ht="15.75" x14ac:dyDescent="0.25">
      <c r="A6" s="54" t="s">
        <v>36</v>
      </c>
      <c r="B6" s="51" t="s">
        <v>33</v>
      </c>
      <c r="C6" s="49">
        <v>53575</v>
      </c>
      <c r="D6" s="104">
        <v>0.6</v>
      </c>
      <c r="E6" s="124"/>
      <c r="F6" s="50">
        <f>(C6*D6)</f>
        <v>32145</v>
      </c>
    </row>
    <row r="7" spans="1:6" s="7" customFormat="1" ht="24" customHeight="1" x14ac:dyDescent="0.25">
      <c r="A7" s="37"/>
      <c r="B7" s="36"/>
      <c r="C7" s="38"/>
      <c r="D7" s="117"/>
      <c r="E7" s="118"/>
      <c r="F7" s="39"/>
    </row>
    <row r="8" spans="1:6" s="7" customFormat="1" ht="16.5" customHeight="1" thickBot="1" x14ac:dyDescent="0.3">
      <c r="A8" s="119" t="s">
        <v>41</v>
      </c>
      <c r="B8" s="120"/>
      <c r="C8" s="120"/>
      <c r="D8" s="120"/>
      <c r="E8" s="121"/>
      <c r="F8" s="40">
        <f>F7+F6+F5</f>
        <v>93963</v>
      </c>
    </row>
    <row r="9" spans="1:6" s="9" customFormat="1" ht="15.75" x14ac:dyDescent="0.2">
      <c r="A9" s="139" t="s">
        <v>22</v>
      </c>
      <c r="B9" s="140"/>
      <c r="C9" s="140"/>
      <c r="D9" s="140"/>
      <c r="E9" s="140"/>
      <c r="F9" s="170"/>
    </row>
    <row r="10" spans="1:6" s="9" customFormat="1" ht="31.5" x14ac:dyDescent="0.2">
      <c r="A10" s="166" t="s">
        <v>3</v>
      </c>
      <c r="B10" s="167"/>
      <c r="C10" s="2" t="s">
        <v>4</v>
      </c>
      <c r="D10" s="128" t="s">
        <v>5</v>
      </c>
      <c r="E10" s="129"/>
      <c r="F10" s="23" t="s">
        <v>14</v>
      </c>
    </row>
    <row r="11" spans="1:6" s="7" customFormat="1" ht="15.75" x14ac:dyDescent="0.25">
      <c r="A11" s="102" t="s">
        <v>34</v>
      </c>
      <c r="B11" s="103"/>
      <c r="C11" s="56">
        <f>F5</f>
        <v>61818</v>
      </c>
      <c r="D11" s="104">
        <v>0.189</v>
      </c>
      <c r="E11" s="105"/>
      <c r="F11" s="50">
        <f>C11*D11 + 963</f>
        <v>12646.602000000001</v>
      </c>
    </row>
    <row r="12" spans="1:6" s="7" customFormat="1" ht="15.75" customHeight="1" x14ac:dyDescent="0.25">
      <c r="A12" s="168" t="s">
        <v>35</v>
      </c>
      <c r="B12" s="169"/>
      <c r="C12" s="49">
        <f>F6</f>
        <v>32145</v>
      </c>
      <c r="D12" s="104">
        <v>0.189</v>
      </c>
      <c r="E12" s="124"/>
      <c r="F12" s="50">
        <f>C12*D12 + 963</f>
        <v>7038.4049999999997</v>
      </c>
    </row>
    <row r="13" spans="1:6" s="7" customFormat="1" ht="15.75" customHeight="1" thickBot="1" x14ac:dyDescent="0.3">
      <c r="A13" s="119" t="s">
        <v>42</v>
      </c>
      <c r="B13" s="120"/>
      <c r="C13" s="120"/>
      <c r="D13" s="120"/>
      <c r="E13" s="121"/>
      <c r="F13" s="26">
        <f>SUM(F12:F12)</f>
        <v>7038.4049999999997</v>
      </c>
    </row>
    <row r="14" spans="1:6" s="9" customFormat="1" x14ac:dyDescent="0.2">
      <c r="A14" s="155" t="s">
        <v>24</v>
      </c>
      <c r="B14" s="156"/>
      <c r="C14" s="156"/>
      <c r="D14" s="156"/>
      <c r="E14" s="156"/>
      <c r="F14" s="87" t="s">
        <v>90</v>
      </c>
    </row>
    <row r="15" spans="1:6" s="9" customFormat="1" ht="47.25" x14ac:dyDescent="0.2">
      <c r="A15" s="109" t="s">
        <v>6</v>
      </c>
      <c r="B15" s="110"/>
      <c r="C15" s="111"/>
      <c r="D15" s="2" t="s">
        <v>10</v>
      </c>
      <c r="E15" s="4" t="s">
        <v>8</v>
      </c>
      <c r="F15" s="23" t="s">
        <v>15</v>
      </c>
    </row>
    <row r="16" spans="1:6" s="9" customFormat="1" ht="15.75" x14ac:dyDescent="0.2">
      <c r="A16" s="102" t="s">
        <v>76</v>
      </c>
      <c r="B16" s="112"/>
      <c r="C16" s="113"/>
      <c r="D16" s="55">
        <v>350</v>
      </c>
      <c r="E16" s="52">
        <v>1</v>
      </c>
      <c r="F16" s="62">
        <f>D16*E16</f>
        <v>350</v>
      </c>
    </row>
    <row r="17" spans="1:6" s="7" customFormat="1" ht="15.75" x14ac:dyDescent="0.25">
      <c r="A17" s="102" t="s">
        <v>74</v>
      </c>
      <c r="B17" s="112"/>
      <c r="C17" s="113"/>
      <c r="D17" s="55">
        <v>161</v>
      </c>
      <c r="E17" s="52">
        <v>3</v>
      </c>
      <c r="F17" s="62">
        <f>D17*E17</f>
        <v>483</v>
      </c>
    </row>
    <row r="18" spans="1:6" s="7" customFormat="1" ht="15.75" customHeight="1" x14ac:dyDescent="0.25">
      <c r="A18" s="102" t="s">
        <v>75</v>
      </c>
      <c r="B18" s="112"/>
      <c r="C18" s="113"/>
      <c r="D18" s="55">
        <v>69</v>
      </c>
      <c r="E18" s="52">
        <v>2</v>
      </c>
      <c r="F18" s="62">
        <f>D18*E18</f>
        <v>138</v>
      </c>
    </row>
    <row r="19" spans="1:6" s="7" customFormat="1" ht="15.75" customHeight="1" x14ac:dyDescent="0.25">
      <c r="A19" s="102" t="s">
        <v>87</v>
      </c>
      <c r="B19" s="112"/>
      <c r="C19" s="113"/>
      <c r="D19" s="55">
        <v>51.75</v>
      </c>
      <c r="E19" s="52">
        <v>2</v>
      </c>
      <c r="F19" s="69">
        <f>E19*D19</f>
        <v>103.5</v>
      </c>
    </row>
    <row r="20" spans="1:6" s="7" customFormat="1" ht="15.75" customHeight="1" x14ac:dyDescent="0.25">
      <c r="A20" s="106" t="s">
        <v>43</v>
      </c>
      <c r="B20" s="107"/>
      <c r="C20" s="107"/>
      <c r="D20" s="107"/>
      <c r="E20" s="108"/>
      <c r="F20" s="75">
        <f>SUM(F16:F19)</f>
        <v>1074.5</v>
      </c>
    </row>
    <row r="21" spans="1:6" s="7" customFormat="1" ht="15.75" x14ac:dyDescent="0.25">
      <c r="A21" s="151" t="s">
        <v>25</v>
      </c>
      <c r="B21" s="152"/>
      <c r="C21" s="152"/>
      <c r="D21" s="152"/>
      <c r="E21" s="152"/>
      <c r="F21" s="141"/>
    </row>
    <row r="22" spans="1:6" s="7" customFormat="1" ht="47.25" x14ac:dyDescent="0.25">
      <c r="A22" s="148" t="s">
        <v>11</v>
      </c>
      <c r="B22" s="111"/>
      <c r="C22" s="4" t="s">
        <v>7</v>
      </c>
      <c r="D22" s="128" t="s">
        <v>8</v>
      </c>
      <c r="E22" s="129"/>
      <c r="F22" s="8" t="s">
        <v>16</v>
      </c>
    </row>
    <row r="23" spans="1:6" s="7" customFormat="1" ht="15.75" customHeight="1" x14ac:dyDescent="0.25">
      <c r="A23" s="102"/>
      <c r="B23" s="173"/>
      <c r="C23" s="68"/>
      <c r="D23" s="171"/>
      <c r="E23" s="172"/>
      <c r="F23" s="69"/>
    </row>
    <row r="24" spans="1:6" s="7" customFormat="1" ht="15.75" customHeight="1" x14ac:dyDescent="0.25">
      <c r="A24" s="179"/>
      <c r="B24" s="180"/>
      <c r="C24" s="68"/>
      <c r="D24" s="171"/>
      <c r="E24" s="111"/>
      <c r="F24" s="69"/>
    </row>
    <row r="25" spans="1:6" s="7" customFormat="1" ht="15.75" x14ac:dyDescent="0.25">
      <c r="A25" s="106" t="s">
        <v>44</v>
      </c>
      <c r="B25" s="107"/>
      <c r="C25" s="107"/>
      <c r="D25" s="107"/>
      <c r="E25" s="108"/>
      <c r="F25" s="60">
        <f>SUM(F23:F24)</f>
        <v>0</v>
      </c>
    </row>
    <row r="26" spans="1:6" s="7" customFormat="1" ht="15.75" x14ac:dyDescent="0.25">
      <c r="A26" s="151" t="s">
        <v>26</v>
      </c>
      <c r="B26" s="152"/>
      <c r="C26" s="152"/>
      <c r="D26" s="152"/>
      <c r="E26" s="152"/>
      <c r="F26" s="141"/>
    </row>
    <row r="27" spans="1:6" s="7" customFormat="1" ht="15.75" customHeight="1" x14ac:dyDescent="0.25">
      <c r="A27" s="148" t="s">
        <v>11</v>
      </c>
      <c r="B27" s="111"/>
      <c r="C27" s="4" t="s">
        <v>7</v>
      </c>
      <c r="D27" s="128" t="s">
        <v>8</v>
      </c>
      <c r="E27" s="129"/>
      <c r="F27" s="23" t="s">
        <v>16</v>
      </c>
    </row>
    <row r="28" spans="1:6" s="7" customFormat="1" ht="15.75" customHeight="1" x14ac:dyDescent="0.25">
      <c r="A28" s="102" t="s">
        <v>70</v>
      </c>
      <c r="B28" s="173"/>
      <c r="C28" s="72">
        <v>225</v>
      </c>
      <c r="D28" s="171">
        <v>2</v>
      </c>
      <c r="E28" s="172"/>
      <c r="F28" s="62">
        <f>D28*C28</f>
        <v>450</v>
      </c>
    </row>
    <row r="29" spans="1:6" s="7" customFormat="1" ht="15.75" x14ac:dyDescent="0.25">
      <c r="A29" s="106" t="s">
        <v>45</v>
      </c>
      <c r="B29" s="107"/>
      <c r="C29" s="107"/>
      <c r="D29" s="107"/>
      <c r="E29" s="108"/>
      <c r="F29" s="59">
        <f>SUM(F28:F28)</f>
        <v>450</v>
      </c>
    </row>
    <row r="30" spans="1:6" s="10" customFormat="1" ht="15.75" x14ac:dyDescent="0.2">
      <c r="A30" s="151" t="s">
        <v>27</v>
      </c>
      <c r="B30" s="152"/>
      <c r="C30" s="152"/>
      <c r="D30" s="152"/>
      <c r="E30" s="152"/>
      <c r="F30" s="141"/>
    </row>
    <row r="31" spans="1:6" s="7" customFormat="1" ht="47.25" x14ac:dyDescent="0.25">
      <c r="A31" s="174" t="s">
        <v>12</v>
      </c>
      <c r="B31" s="113"/>
      <c r="C31" s="6" t="s">
        <v>9</v>
      </c>
      <c r="D31" s="128" t="s">
        <v>8</v>
      </c>
      <c r="E31" s="129"/>
      <c r="F31" s="23" t="s">
        <v>16</v>
      </c>
    </row>
    <row r="32" spans="1:6" s="7" customFormat="1" ht="15.75" x14ac:dyDescent="0.25">
      <c r="A32" s="102" t="s">
        <v>37</v>
      </c>
      <c r="B32" s="113"/>
      <c r="C32" s="47">
        <v>5000</v>
      </c>
      <c r="D32" s="142">
        <v>5</v>
      </c>
      <c r="E32" s="143"/>
      <c r="F32" s="48">
        <f>C32*D32</f>
        <v>25000</v>
      </c>
    </row>
    <row r="33" spans="1:6" s="7" customFormat="1" ht="16.5" thickBot="1" x14ac:dyDescent="0.3">
      <c r="A33" s="106" t="s">
        <v>46</v>
      </c>
      <c r="B33" s="107"/>
      <c r="C33" s="107"/>
      <c r="D33" s="107"/>
      <c r="E33" s="108"/>
      <c r="F33" s="27">
        <f>SUM(F32:F32)</f>
        <v>25000</v>
      </c>
    </row>
    <row r="34" spans="1:6" s="7" customFormat="1" ht="15.75" x14ac:dyDescent="0.25">
      <c r="A34" s="133" t="s">
        <v>19</v>
      </c>
      <c r="B34" s="134"/>
      <c r="C34" s="134"/>
      <c r="D34" s="134"/>
      <c r="E34" s="134"/>
      <c r="F34" s="135"/>
    </row>
    <row r="35" spans="1:6" s="7" customFormat="1" ht="51" customHeight="1" thickBot="1" x14ac:dyDescent="0.3">
      <c r="A35" s="130"/>
      <c r="B35" s="131"/>
      <c r="C35" s="131"/>
      <c r="D35" s="131"/>
      <c r="E35" s="131"/>
      <c r="F35" s="132"/>
    </row>
    <row r="36" spans="1:6" s="9" customFormat="1" ht="15.75" x14ac:dyDescent="0.2">
      <c r="A36" s="136" t="s">
        <v>28</v>
      </c>
      <c r="B36" s="137"/>
      <c r="C36" s="137"/>
      <c r="D36" s="137"/>
      <c r="E36" s="137"/>
      <c r="F36" s="138"/>
    </row>
    <row r="37" spans="1:6" s="9" customFormat="1" ht="47.25" x14ac:dyDescent="0.2">
      <c r="A37" s="148" t="s">
        <v>11</v>
      </c>
      <c r="B37" s="111"/>
      <c r="C37" s="4" t="s">
        <v>7</v>
      </c>
      <c r="D37" s="128" t="s">
        <v>8</v>
      </c>
      <c r="E37" s="129"/>
      <c r="F37" s="23" t="s">
        <v>16</v>
      </c>
    </row>
    <row r="38" spans="1:6" s="7" customFormat="1" ht="15.75" x14ac:dyDescent="0.25">
      <c r="A38" s="181" t="s">
        <v>73</v>
      </c>
      <c r="B38" s="182"/>
      <c r="C38" s="73">
        <v>200</v>
      </c>
      <c r="D38" s="183">
        <v>10</v>
      </c>
      <c r="E38" s="105"/>
      <c r="F38" s="74">
        <f>D38*C38</f>
        <v>2000</v>
      </c>
    </row>
    <row r="39" spans="1:6" s="7" customFormat="1" ht="15.75" customHeight="1" thickBot="1" x14ac:dyDescent="0.3">
      <c r="A39" s="106" t="s">
        <v>47</v>
      </c>
      <c r="B39" s="107"/>
      <c r="C39" s="107"/>
      <c r="D39" s="107"/>
      <c r="E39" s="108"/>
      <c r="F39" s="57">
        <f>F38</f>
        <v>2000</v>
      </c>
    </row>
    <row r="40" spans="1:6" s="7" customFormat="1" ht="15.75" customHeight="1" thickBot="1" x14ac:dyDescent="0.3">
      <c r="A40" s="157" t="s">
        <v>13</v>
      </c>
      <c r="B40" s="158"/>
      <c r="C40" s="158"/>
      <c r="D40" s="158"/>
      <c r="E40" s="177"/>
      <c r="F40" s="78">
        <f>F39+F33+F29+F25+F20+F13+F8</f>
        <v>129525.905</v>
      </c>
    </row>
    <row r="41" spans="1:6" s="7" customFormat="1" ht="15.75" x14ac:dyDescent="0.25">
      <c r="A41" s="139" t="s">
        <v>21</v>
      </c>
      <c r="B41" s="140"/>
      <c r="C41" s="140"/>
      <c r="D41" s="140"/>
      <c r="E41" s="140"/>
      <c r="F41" s="141"/>
    </row>
    <row r="42" spans="1:6" ht="16.5" thickBot="1" x14ac:dyDescent="0.3">
      <c r="A42" s="125" t="s">
        <v>18</v>
      </c>
      <c r="B42" s="126"/>
      <c r="C42" s="126"/>
      <c r="D42" s="127"/>
      <c r="E42" s="65">
        <v>0.46500000000000002</v>
      </c>
      <c r="F42" s="77">
        <f>(F40-F25)*E42</f>
        <v>60229.545825000001</v>
      </c>
    </row>
    <row r="43" spans="1:6" ht="16.5" thickBot="1" x14ac:dyDescent="0.3">
      <c r="A43" s="34"/>
      <c r="B43" s="34"/>
      <c r="C43" s="34"/>
      <c r="D43" s="34"/>
      <c r="E43" s="34"/>
      <c r="F43" s="58"/>
    </row>
    <row r="44" spans="1:6" ht="16.5" thickBot="1" x14ac:dyDescent="0.3">
      <c r="A44" s="157" t="s">
        <v>20</v>
      </c>
      <c r="B44" s="158"/>
      <c r="C44" s="158"/>
      <c r="D44" s="158"/>
      <c r="E44" s="159"/>
      <c r="F44" s="76">
        <f>F42+F40</f>
        <v>189755.45082500001</v>
      </c>
    </row>
  </sheetData>
  <mergeCells count="55">
    <mergeCell ref="A39:E39"/>
    <mergeCell ref="A40:E40"/>
    <mergeCell ref="A41:F41"/>
    <mergeCell ref="A42:D42"/>
    <mergeCell ref="A14:E14"/>
    <mergeCell ref="A35:F35"/>
    <mergeCell ref="A36:F36"/>
    <mergeCell ref="A37:B37"/>
    <mergeCell ref="D37:E37"/>
    <mergeCell ref="A38:B38"/>
    <mergeCell ref="D38:E38"/>
    <mergeCell ref="A34:F34"/>
    <mergeCell ref="A29:E29"/>
    <mergeCell ref="A30:F30"/>
    <mergeCell ref="A31:B31"/>
    <mergeCell ref="D31:E31"/>
    <mergeCell ref="A32:B32"/>
    <mergeCell ref="D32:E32"/>
    <mergeCell ref="A33:E33"/>
    <mergeCell ref="A26:F26"/>
    <mergeCell ref="A27:B27"/>
    <mergeCell ref="D27:E27"/>
    <mergeCell ref="A28:B28"/>
    <mergeCell ref="D28:E28"/>
    <mergeCell ref="A23:B23"/>
    <mergeCell ref="D23:E23"/>
    <mergeCell ref="A24:B24"/>
    <mergeCell ref="D24:E24"/>
    <mergeCell ref="A25:E25"/>
    <mergeCell ref="A12:B12"/>
    <mergeCell ref="D12:E12"/>
    <mergeCell ref="A13:E13"/>
    <mergeCell ref="A22:B22"/>
    <mergeCell ref="D22:E22"/>
    <mergeCell ref="A16:C16"/>
    <mergeCell ref="A17:C17"/>
    <mergeCell ref="A18:C18"/>
    <mergeCell ref="A20:E20"/>
    <mergeCell ref="A21:F21"/>
    <mergeCell ref="A44:E44"/>
    <mergeCell ref="A19:C19"/>
    <mergeCell ref="A2:F2"/>
    <mergeCell ref="D4:E4"/>
    <mergeCell ref="A1:F1"/>
    <mergeCell ref="A3:F3"/>
    <mergeCell ref="D5:E5"/>
    <mergeCell ref="D6:E6"/>
    <mergeCell ref="D7:E7"/>
    <mergeCell ref="A8:E8"/>
    <mergeCell ref="A9:F9"/>
    <mergeCell ref="A15:C15"/>
    <mergeCell ref="A10:B10"/>
    <mergeCell ref="D10:E10"/>
    <mergeCell ref="A11:B11"/>
    <mergeCell ref="D11:E11"/>
  </mergeCells>
  <hyperlinks>
    <hyperlink ref="F14" r:id="rId1" xr:uid="{BD5F3BDD-339A-4780-B892-CF11DA0519A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9C0E-09B4-41AD-AD73-A6C020F0D69B}">
  <dimension ref="A1:F44"/>
  <sheetViews>
    <sheetView workbookViewId="0">
      <selection activeCell="K22" sqref="K22"/>
    </sheetView>
  </sheetViews>
  <sheetFormatPr defaultRowHeight="15" x14ac:dyDescent="0.25"/>
  <cols>
    <col min="1" max="1" width="21" customWidth="1"/>
    <col min="2" max="2" width="14.42578125" customWidth="1"/>
    <col min="3" max="3" width="17.28515625" customWidth="1"/>
    <col min="4" max="4" width="14.7109375" customWidth="1"/>
    <col min="5" max="5" width="11.5703125" customWidth="1"/>
    <col min="6" max="6" width="15" customWidth="1"/>
  </cols>
  <sheetData>
    <row r="1" spans="1:6" x14ac:dyDescent="0.25">
      <c r="A1" s="175" t="s">
        <v>67</v>
      </c>
      <c r="B1" s="175"/>
      <c r="C1" s="175"/>
      <c r="D1" s="175"/>
      <c r="E1" s="175"/>
      <c r="F1" s="175"/>
    </row>
    <row r="2" spans="1:6" s="7" customFormat="1" ht="18" customHeight="1" thickBot="1" x14ac:dyDescent="0.3">
      <c r="A2" s="176" t="s">
        <v>68</v>
      </c>
      <c r="B2" s="176"/>
      <c r="C2" s="176"/>
      <c r="D2" s="176"/>
      <c r="E2" s="176"/>
      <c r="F2" s="176"/>
    </row>
    <row r="3" spans="1:6" s="9" customFormat="1" ht="15.75" x14ac:dyDescent="0.2">
      <c r="A3" s="163" t="s">
        <v>29</v>
      </c>
      <c r="B3" s="164"/>
      <c r="C3" s="164"/>
      <c r="D3" s="164"/>
      <c r="E3" s="164"/>
      <c r="F3" s="165"/>
    </row>
    <row r="4" spans="1:6" s="7" customFormat="1" ht="18.75" customHeight="1" x14ac:dyDescent="0.25">
      <c r="A4" s="22" t="s">
        <v>1</v>
      </c>
      <c r="B4" s="1" t="s">
        <v>2</v>
      </c>
      <c r="C4" s="2" t="s">
        <v>69</v>
      </c>
      <c r="D4" s="122" t="s">
        <v>17</v>
      </c>
      <c r="E4" s="122"/>
      <c r="F4" s="23" t="s">
        <v>30</v>
      </c>
    </row>
    <row r="5" spans="1:6" s="7" customFormat="1" ht="21" customHeight="1" x14ac:dyDescent="0.25">
      <c r="A5" s="54" t="s">
        <v>31</v>
      </c>
      <c r="B5" s="51" t="s">
        <v>32</v>
      </c>
      <c r="C5" s="49">
        <v>62436</v>
      </c>
      <c r="D5" s="123">
        <v>1</v>
      </c>
      <c r="E5" s="123"/>
      <c r="F5" s="50">
        <f>(C5*D5)</f>
        <v>62436</v>
      </c>
    </row>
    <row r="6" spans="1:6" s="7" customFormat="1" ht="15.75" x14ac:dyDescent="0.25">
      <c r="A6" s="54" t="s">
        <v>36</v>
      </c>
      <c r="B6" s="51" t="s">
        <v>33</v>
      </c>
      <c r="C6" s="49">
        <v>54110</v>
      </c>
      <c r="D6" s="104">
        <v>0.6</v>
      </c>
      <c r="E6" s="124"/>
      <c r="F6" s="50">
        <f>(C6*D6)</f>
        <v>32466</v>
      </c>
    </row>
    <row r="7" spans="1:6" s="7" customFormat="1" ht="24" customHeight="1" x14ac:dyDescent="0.25">
      <c r="A7" s="37"/>
      <c r="B7" s="36"/>
      <c r="C7" s="38"/>
      <c r="D7" s="117"/>
      <c r="E7" s="118"/>
      <c r="F7" s="39"/>
    </row>
    <row r="8" spans="1:6" s="7" customFormat="1" ht="16.5" customHeight="1" thickBot="1" x14ac:dyDescent="0.3">
      <c r="A8" s="119" t="s">
        <v>41</v>
      </c>
      <c r="B8" s="120"/>
      <c r="C8" s="120"/>
      <c r="D8" s="120"/>
      <c r="E8" s="121"/>
      <c r="F8" s="40">
        <f>F7+F6+F5</f>
        <v>94902</v>
      </c>
    </row>
    <row r="9" spans="1:6" s="9" customFormat="1" ht="15.75" x14ac:dyDescent="0.2">
      <c r="A9" s="139" t="s">
        <v>22</v>
      </c>
      <c r="B9" s="140"/>
      <c r="C9" s="140"/>
      <c r="D9" s="140"/>
      <c r="E9" s="140"/>
      <c r="F9" s="170"/>
    </row>
    <row r="10" spans="1:6" s="9" customFormat="1" ht="31.5" x14ac:dyDescent="0.2">
      <c r="A10" s="166" t="s">
        <v>3</v>
      </c>
      <c r="B10" s="167"/>
      <c r="C10" s="2" t="s">
        <v>4</v>
      </c>
      <c r="D10" s="128" t="s">
        <v>5</v>
      </c>
      <c r="E10" s="129"/>
      <c r="F10" s="23" t="s">
        <v>14</v>
      </c>
    </row>
    <row r="11" spans="1:6" s="7" customFormat="1" ht="15.75" x14ac:dyDescent="0.25">
      <c r="A11" s="102" t="s">
        <v>34</v>
      </c>
      <c r="B11" s="103"/>
      <c r="C11" s="56">
        <f>F5</f>
        <v>62436</v>
      </c>
      <c r="D11" s="104">
        <v>0.189</v>
      </c>
      <c r="E11" s="105"/>
      <c r="F11" s="50">
        <f>C11*D11 + 963</f>
        <v>12763.404</v>
      </c>
    </row>
    <row r="12" spans="1:6" s="7" customFormat="1" ht="15.75" customHeight="1" x14ac:dyDescent="0.25">
      <c r="A12" s="168" t="s">
        <v>35</v>
      </c>
      <c r="B12" s="169"/>
      <c r="C12" s="49">
        <f>F6</f>
        <v>32466</v>
      </c>
      <c r="D12" s="104">
        <v>0.189</v>
      </c>
      <c r="E12" s="124"/>
      <c r="F12" s="50">
        <f>C12*D12 + 963</f>
        <v>7099.0739999999996</v>
      </c>
    </row>
    <row r="13" spans="1:6" s="7" customFormat="1" ht="15.75" customHeight="1" thickBot="1" x14ac:dyDescent="0.3">
      <c r="A13" s="119" t="s">
        <v>42</v>
      </c>
      <c r="B13" s="120"/>
      <c r="C13" s="120"/>
      <c r="D13" s="120"/>
      <c r="E13" s="121"/>
      <c r="F13" s="26">
        <f>SUM(F12:F12)</f>
        <v>7099.0739999999996</v>
      </c>
    </row>
    <row r="14" spans="1:6" s="9" customFormat="1" x14ac:dyDescent="0.2">
      <c r="A14" s="155" t="s">
        <v>24</v>
      </c>
      <c r="B14" s="156"/>
      <c r="C14" s="156"/>
      <c r="D14" s="156"/>
      <c r="E14" s="156"/>
      <c r="F14" s="87" t="s">
        <v>90</v>
      </c>
    </row>
    <row r="15" spans="1:6" s="9" customFormat="1" ht="63" x14ac:dyDescent="0.2">
      <c r="A15" s="109" t="s">
        <v>6</v>
      </c>
      <c r="B15" s="110"/>
      <c r="C15" s="111"/>
      <c r="D15" s="2" t="s">
        <v>10</v>
      </c>
      <c r="E15" s="4" t="s">
        <v>8</v>
      </c>
      <c r="F15" s="23" t="s">
        <v>15</v>
      </c>
    </row>
    <row r="16" spans="1:6" s="9" customFormat="1" ht="15.75" x14ac:dyDescent="0.2">
      <c r="A16" s="102" t="s">
        <v>77</v>
      </c>
      <c r="B16" s="112"/>
      <c r="C16" s="113"/>
      <c r="D16" s="55">
        <v>1200</v>
      </c>
      <c r="E16" s="52">
        <v>1</v>
      </c>
      <c r="F16" s="62">
        <f>D16*E16</f>
        <v>1200</v>
      </c>
    </row>
    <row r="17" spans="1:6" s="7" customFormat="1" ht="15.75" x14ac:dyDescent="0.25">
      <c r="A17" s="102" t="s">
        <v>78</v>
      </c>
      <c r="B17" s="112"/>
      <c r="C17" s="113"/>
      <c r="D17" s="55">
        <v>163</v>
      </c>
      <c r="E17" s="52">
        <v>3</v>
      </c>
      <c r="F17" s="62">
        <f>D17*E17</f>
        <v>489</v>
      </c>
    </row>
    <row r="18" spans="1:6" s="7" customFormat="1" ht="15.75" customHeight="1" x14ac:dyDescent="0.25">
      <c r="A18" s="102" t="s">
        <v>79</v>
      </c>
      <c r="B18" s="112"/>
      <c r="C18" s="113"/>
      <c r="D18" s="55">
        <v>74</v>
      </c>
      <c r="E18" s="52">
        <v>2</v>
      </c>
      <c r="F18" s="62">
        <f>D18*E18</f>
        <v>148</v>
      </c>
    </row>
    <row r="19" spans="1:6" s="7" customFormat="1" ht="15.75" customHeight="1" x14ac:dyDescent="0.25">
      <c r="A19" s="179" t="s">
        <v>80</v>
      </c>
      <c r="B19" s="184"/>
      <c r="C19" s="184"/>
      <c r="D19" s="55">
        <v>55.5</v>
      </c>
      <c r="E19" s="52">
        <v>2</v>
      </c>
      <c r="F19" s="69">
        <f>E19*D19</f>
        <v>111</v>
      </c>
    </row>
    <row r="20" spans="1:6" s="7" customFormat="1" ht="15.75" customHeight="1" x14ac:dyDescent="0.25">
      <c r="A20" s="106" t="s">
        <v>43</v>
      </c>
      <c r="B20" s="107"/>
      <c r="C20" s="107"/>
      <c r="D20" s="107"/>
      <c r="E20" s="108"/>
      <c r="F20" s="75">
        <f>SUM(F16:F19)</f>
        <v>1948</v>
      </c>
    </row>
    <row r="21" spans="1:6" s="7" customFormat="1" ht="15.75" x14ac:dyDescent="0.25">
      <c r="A21" s="151" t="s">
        <v>25</v>
      </c>
      <c r="B21" s="152"/>
      <c r="C21" s="152"/>
      <c r="D21" s="152"/>
      <c r="E21" s="152"/>
      <c r="F21" s="141"/>
    </row>
    <row r="22" spans="1:6" s="7" customFormat="1" ht="63" x14ac:dyDescent="0.25">
      <c r="A22" s="148" t="s">
        <v>11</v>
      </c>
      <c r="B22" s="111"/>
      <c r="C22" s="4" t="s">
        <v>7</v>
      </c>
      <c r="D22" s="128" t="s">
        <v>8</v>
      </c>
      <c r="E22" s="129"/>
      <c r="F22" s="8" t="s">
        <v>16</v>
      </c>
    </row>
    <row r="23" spans="1:6" s="7" customFormat="1" ht="15.75" customHeight="1" x14ac:dyDescent="0.25">
      <c r="A23" s="102"/>
      <c r="B23" s="173"/>
      <c r="C23" s="68"/>
      <c r="D23" s="171"/>
      <c r="E23" s="172"/>
      <c r="F23" s="69"/>
    </row>
    <row r="24" spans="1:6" s="7" customFormat="1" ht="15.75" customHeight="1" x14ac:dyDescent="0.25">
      <c r="A24" s="179"/>
      <c r="B24" s="180"/>
      <c r="C24" s="68"/>
      <c r="D24" s="171"/>
      <c r="E24" s="111"/>
      <c r="F24" s="69"/>
    </row>
    <row r="25" spans="1:6" s="7" customFormat="1" ht="15.75" x14ac:dyDescent="0.25">
      <c r="A25" s="106" t="s">
        <v>44</v>
      </c>
      <c r="B25" s="107"/>
      <c r="C25" s="107"/>
      <c r="D25" s="107"/>
      <c r="E25" s="108"/>
      <c r="F25" s="60">
        <f>SUM(F23:F24)</f>
        <v>0</v>
      </c>
    </row>
    <row r="26" spans="1:6" s="7" customFormat="1" ht="15.75" x14ac:dyDescent="0.25">
      <c r="A26" s="151" t="s">
        <v>26</v>
      </c>
      <c r="B26" s="152"/>
      <c r="C26" s="152"/>
      <c r="D26" s="152"/>
      <c r="E26" s="152"/>
      <c r="F26" s="141"/>
    </row>
    <row r="27" spans="1:6" s="7" customFormat="1" ht="15.75" customHeight="1" x14ac:dyDescent="0.25">
      <c r="A27" s="148" t="s">
        <v>11</v>
      </c>
      <c r="B27" s="111"/>
      <c r="C27" s="4" t="s">
        <v>7</v>
      </c>
      <c r="D27" s="128" t="s">
        <v>8</v>
      </c>
      <c r="E27" s="129"/>
      <c r="F27" s="23" t="s">
        <v>16</v>
      </c>
    </row>
    <row r="28" spans="1:6" s="7" customFormat="1" ht="15.75" customHeight="1" x14ac:dyDescent="0.25">
      <c r="A28" s="102" t="s">
        <v>70</v>
      </c>
      <c r="B28" s="173"/>
      <c r="C28" s="72">
        <v>225</v>
      </c>
      <c r="D28" s="171">
        <v>2</v>
      </c>
      <c r="E28" s="172"/>
      <c r="F28" s="62">
        <f>D28*C28</f>
        <v>450</v>
      </c>
    </row>
    <row r="29" spans="1:6" s="7" customFormat="1" ht="15.75" x14ac:dyDescent="0.25">
      <c r="A29" s="106" t="s">
        <v>45</v>
      </c>
      <c r="B29" s="107"/>
      <c r="C29" s="107"/>
      <c r="D29" s="107"/>
      <c r="E29" s="108"/>
      <c r="F29" s="59">
        <f>SUM(F28:F28)</f>
        <v>450</v>
      </c>
    </row>
    <row r="30" spans="1:6" s="10" customFormat="1" ht="15.75" x14ac:dyDescent="0.2">
      <c r="A30" s="151" t="s">
        <v>27</v>
      </c>
      <c r="B30" s="152"/>
      <c r="C30" s="152"/>
      <c r="D30" s="152"/>
      <c r="E30" s="152"/>
      <c r="F30" s="141"/>
    </row>
    <row r="31" spans="1:6" s="7" customFormat="1" ht="63" x14ac:dyDescent="0.25">
      <c r="A31" s="174" t="s">
        <v>12</v>
      </c>
      <c r="B31" s="113"/>
      <c r="C31" s="6" t="s">
        <v>9</v>
      </c>
      <c r="D31" s="128" t="s">
        <v>8</v>
      </c>
      <c r="E31" s="129"/>
      <c r="F31" s="23" t="s">
        <v>16</v>
      </c>
    </row>
    <row r="32" spans="1:6" s="7" customFormat="1" ht="15.75" x14ac:dyDescent="0.25">
      <c r="A32" s="102" t="s">
        <v>37</v>
      </c>
      <c r="B32" s="113"/>
      <c r="C32" s="47">
        <v>5000</v>
      </c>
      <c r="D32" s="142">
        <v>5</v>
      </c>
      <c r="E32" s="143"/>
      <c r="F32" s="48">
        <f>C32*D32</f>
        <v>25000</v>
      </c>
    </row>
    <row r="33" spans="1:6" s="7" customFormat="1" ht="16.5" thickBot="1" x14ac:dyDescent="0.3">
      <c r="A33" s="106" t="s">
        <v>46</v>
      </c>
      <c r="B33" s="107"/>
      <c r="C33" s="107"/>
      <c r="D33" s="107"/>
      <c r="E33" s="108"/>
      <c r="F33" s="27">
        <f>SUM(F32:F32)</f>
        <v>25000</v>
      </c>
    </row>
    <row r="34" spans="1:6" s="7" customFormat="1" ht="15.75" x14ac:dyDescent="0.25">
      <c r="A34" s="133" t="s">
        <v>19</v>
      </c>
      <c r="B34" s="134"/>
      <c r="C34" s="134"/>
      <c r="D34" s="134"/>
      <c r="E34" s="134"/>
      <c r="F34" s="135"/>
    </row>
    <row r="35" spans="1:6" s="7" customFormat="1" ht="16.5" thickBot="1" x14ac:dyDescent="0.3">
      <c r="A35" s="130"/>
      <c r="B35" s="131"/>
      <c r="C35" s="131"/>
      <c r="D35" s="131"/>
      <c r="E35" s="131"/>
      <c r="F35" s="132"/>
    </row>
    <row r="36" spans="1:6" s="9" customFormat="1" ht="15.75" x14ac:dyDescent="0.2">
      <c r="A36" s="136" t="s">
        <v>28</v>
      </c>
      <c r="B36" s="137"/>
      <c r="C36" s="137"/>
      <c r="D36" s="137"/>
      <c r="E36" s="137"/>
      <c r="F36" s="138"/>
    </row>
    <row r="37" spans="1:6" s="9" customFormat="1" ht="63" x14ac:dyDescent="0.2">
      <c r="A37" s="148" t="s">
        <v>11</v>
      </c>
      <c r="B37" s="111"/>
      <c r="C37" s="4" t="s">
        <v>7</v>
      </c>
      <c r="D37" s="128" t="s">
        <v>8</v>
      </c>
      <c r="E37" s="129"/>
      <c r="F37" s="23" t="s">
        <v>16</v>
      </c>
    </row>
    <row r="38" spans="1:6" s="7" customFormat="1" ht="15.75" x14ac:dyDescent="0.25">
      <c r="A38" s="181" t="s">
        <v>73</v>
      </c>
      <c r="B38" s="182"/>
      <c r="C38" s="73">
        <v>200</v>
      </c>
      <c r="D38" s="183">
        <v>20</v>
      </c>
      <c r="E38" s="105"/>
      <c r="F38" s="74">
        <f>D38*C38</f>
        <v>4000</v>
      </c>
    </row>
    <row r="39" spans="1:6" s="7" customFormat="1" ht="15.75" customHeight="1" thickBot="1" x14ac:dyDescent="0.3">
      <c r="A39" s="106" t="s">
        <v>47</v>
      </c>
      <c r="B39" s="107"/>
      <c r="C39" s="107"/>
      <c r="D39" s="107"/>
      <c r="E39" s="108"/>
      <c r="F39" s="57">
        <f>F38</f>
        <v>4000</v>
      </c>
    </row>
    <row r="40" spans="1:6" s="7" customFormat="1" ht="15.75" customHeight="1" thickBot="1" x14ac:dyDescent="0.3">
      <c r="A40" s="157" t="s">
        <v>13</v>
      </c>
      <c r="B40" s="158"/>
      <c r="C40" s="158"/>
      <c r="D40" s="158"/>
      <c r="E40" s="177"/>
      <c r="F40" s="78">
        <f>F39+F33+F29+F25+F20+F13+F8</f>
        <v>133399.07399999999</v>
      </c>
    </row>
    <row r="41" spans="1:6" s="7" customFormat="1" ht="15.75" x14ac:dyDescent="0.25">
      <c r="A41" s="139" t="s">
        <v>21</v>
      </c>
      <c r="B41" s="140"/>
      <c r="C41" s="140"/>
      <c r="D41" s="140"/>
      <c r="E41" s="140"/>
      <c r="F41" s="141"/>
    </row>
    <row r="42" spans="1:6" ht="16.5" thickBot="1" x14ac:dyDescent="0.3">
      <c r="A42" s="125" t="s">
        <v>18</v>
      </c>
      <c r="B42" s="126"/>
      <c r="C42" s="126"/>
      <c r="D42" s="127"/>
      <c r="E42" s="65">
        <v>0.46500000000000002</v>
      </c>
      <c r="F42" s="77">
        <f>(F40-F25)*E42</f>
        <v>62030.569410000004</v>
      </c>
    </row>
    <row r="43" spans="1:6" ht="16.5" thickBot="1" x14ac:dyDescent="0.3">
      <c r="A43" s="34"/>
      <c r="B43" s="34"/>
      <c r="C43" s="34"/>
      <c r="D43" s="34"/>
      <c r="E43" s="34"/>
      <c r="F43" s="58"/>
    </row>
    <row r="44" spans="1:6" ht="16.5" thickBot="1" x14ac:dyDescent="0.3">
      <c r="A44" s="157" t="s">
        <v>20</v>
      </c>
      <c r="B44" s="158"/>
      <c r="C44" s="158"/>
      <c r="D44" s="158"/>
      <c r="E44" s="159"/>
      <c r="F44" s="76">
        <f>F42+F40</f>
        <v>195429.64340999999</v>
      </c>
    </row>
  </sheetData>
  <mergeCells count="55">
    <mergeCell ref="A39:E39"/>
    <mergeCell ref="A40:E40"/>
    <mergeCell ref="A41:F41"/>
    <mergeCell ref="A42:D42"/>
    <mergeCell ref="A14:E14"/>
    <mergeCell ref="A35:F35"/>
    <mergeCell ref="A36:F36"/>
    <mergeCell ref="A37:B37"/>
    <mergeCell ref="D37:E37"/>
    <mergeCell ref="A38:B38"/>
    <mergeCell ref="D38:E38"/>
    <mergeCell ref="A34:F34"/>
    <mergeCell ref="A29:E29"/>
    <mergeCell ref="A30:F30"/>
    <mergeCell ref="A31:B31"/>
    <mergeCell ref="D31:E31"/>
    <mergeCell ref="A32:B32"/>
    <mergeCell ref="D32:E32"/>
    <mergeCell ref="A33:E33"/>
    <mergeCell ref="A26:F26"/>
    <mergeCell ref="A27:B27"/>
    <mergeCell ref="D27:E27"/>
    <mergeCell ref="A28:B28"/>
    <mergeCell ref="D28:E28"/>
    <mergeCell ref="A23:B23"/>
    <mergeCell ref="D23:E23"/>
    <mergeCell ref="A24:B24"/>
    <mergeCell ref="D24:E24"/>
    <mergeCell ref="A25:E25"/>
    <mergeCell ref="A12:B12"/>
    <mergeCell ref="D12:E12"/>
    <mergeCell ref="A13:E13"/>
    <mergeCell ref="A22:B22"/>
    <mergeCell ref="D22:E22"/>
    <mergeCell ref="A16:C16"/>
    <mergeCell ref="A17:C17"/>
    <mergeCell ref="A18:C18"/>
    <mergeCell ref="A20:E20"/>
    <mergeCell ref="A21:F21"/>
    <mergeCell ref="A44:E44"/>
    <mergeCell ref="A19:C19"/>
    <mergeCell ref="A2:F2"/>
    <mergeCell ref="D4:E4"/>
    <mergeCell ref="A1:F1"/>
    <mergeCell ref="A3:F3"/>
    <mergeCell ref="D5:E5"/>
    <mergeCell ref="D6:E6"/>
    <mergeCell ref="D7:E7"/>
    <mergeCell ref="A8:E8"/>
    <mergeCell ref="A9:F9"/>
    <mergeCell ref="A15:C15"/>
    <mergeCell ref="A10:B10"/>
    <mergeCell ref="D10:E10"/>
    <mergeCell ref="A11:B11"/>
    <mergeCell ref="D11:E11"/>
  </mergeCells>
  <hyperlinks>
    <hyperlink ref="F14" r:id="rId1" xr:uid="{311321C5-3A3B-4B32-ACD0-A9DCD6B30C57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Instructions</vt:lpstr>
      <vt:lpstr>Year 1</vt:lpstr>
      <vt:lpstr>Year 2</vt:lpstr>
      <vt:lpstr>Year 3</vt:lpstr>
      <vt:lpstr>Year 4</vt:lpstr>
      <vt:lpstr>Year 5</vt:lpstr>
      <vt:lpstr>Sheet3</vt:lpstr>
      <vt:lpstr>Sheet4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Narrative Template</dc:title>
  <dc:creator>bakerjl2</dc:creator>
  <cp:lastModifiedBy>Mandy Davis</cp:lastModifiedBy>
  <cp:lastPrinted>2014-03-24T16:27:46Z</cp:lastPrinted>
  <dcterms:created xsi:type="dcterms:W3CDTF">2009-07-31T14:20:14Z</dcterms:created>
  <dcterms:modified xsi:type="dcterms:W3CDTF">2023-02-27T20:24:21Z</dcterms:modified>
</cp:coreProperties>
</file>